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Modelo Presup. (2)" sheetId="2" r:id="rId1"/>
  </sheets>
  <externalReferences>
    <externalReference r:id="rId2"/>
  </externalReferences>
  <definedNames>
    <definedName name="_xlnm.Print_Area" localSheetId="0">'Modelo Presup. (2)'!$A$1:$H$110</definedName>
    <definedName name="ASCENSORES">[1]Ins!$D$51</definedName>
    <definedName name="BIDETBCOPVC" localSheetId="0">#REF!</definedName>
    <definedName name="BIDETBCOPVC">#REF!</definedName>
    <definedName name="BLOQUESVID">[1]Ins!$D$281</definedName>
    <definedName name="ESCMARAGLPR">[1]Ana!$M$452</definedName>
    <definedName name="FECHACREACION" localSheetId="0">#REF!</definedName>
    <definedName name="FECHACREACION">#REF!</definedName>
    <definedName name="GASOLINA">[1]Ins!$F$377</definedName>
    <definedName name="LABORATORIO">[1]Ins!$D$672</definedName>
    <definedName name="PABR58PER" localSheetId="0">[1]Ins!#REF!</definedName>
    <definedName name="PABR58PER">[1]Ins!#REF!</definedName>
    <definedName name="PLANTASELECT">[1]Ins!$D$863</definedName>
    <definedName name="PLIGADORA2">[1]Ins!$F$549</definedName>
    <definedName name="PWINCHE2000K">[1]Ins!$F$557</definedName>
    <definedName name="QUICIOGRABOTI40COL" localSheetId="0">[1]Ana!#REF!</definedName>
    <definedName name="QUICIOGRABOTI40COL">[1]Ana!#REF!</definedName>
    <definedName name="RENDBLOQUES">[1]Rndmto!$C$6</definedName>
    <definedName name="RESU" localSheetId="0">#REF!</definedName>
    <definedName name="RESU">#REF!</definedName>
    <definedName name="_xlnm.Print_Titles" localSheetId="0">'Modelo Presup. (2)'!$2:$10</definedName>
    <definedName name="USOSMADERA" localSheetId="0">#REF!</definedName>
    <definedName name="USOSMADERA">#REF!</definedName>
  </definedNames>
  <calcPr calcId="144525"/>
</workbook>
</file>

<file path=xl/calcChain.xml><?xml version="1.0" encoding="utf-8"?>
<calcChain xmlns="http://schemas.openxmlformats.org/spreadsheetml/2006/main">
  <c r="B95" i="2" l="1"/>
  <c r="B96" i="2"/>
  <c r="B97" i="2"/>
  <c r="B98" i="2" s="1"/>
  <c r="B99" i="2" s="1"/>
  <c r="B100" i="2" s="1"/>
  <c r="B101" i="2" s="1"/>
  <c r="D69" i="2" l="1"/>
  <c r="P19" i="2"/>
  <c r="G77" i="2" l="1"/>
  <c r="G76" i="2"/>
  <c r="G75" i="2"/>
  <c r="G74" i="2"/>
  <c r="G73" i="2"/>
  <c r="G72" i="2"/>
  <c r="G71" i="2"/>
  <c r="G70" i="2"/>
  <c r="G69" i="2"/>
  <c r="G88" i="2" l="1"/>
  <c r="G89" i="2" s="1"/>
  <c r="D60" i="2" l="1"/>
  <c r="D59" i="2" l="1"/>
  <c r="G59" i="2" s="1"/>
  <c r="G83" i="2"/>
  <c r="G82" i="2"/>
  <c r="G68" i="2"/>
  <c r="G67" i="2"/>
  <c r="G66" i="2"/>
  <c r="B66" i="2"/>
  <c r="B67" i="2" s="1"/>
  <c r="G61" i="2"/>
  <c r="G60" i="2"/>
  <c r="G62" i="2"/>
  <c r="B59" i="2"/>
  <c r="B60" i="2" s="1"/>
  <c r="B61" i="2" s="1"/>
  <c r="B62" i="2" s="1"/>
  <c r="G34" i="2"/>
  <c r="G84" i="2" l="1"/>
  <c r="G78" i="2"/>
  <c r="G63" i="2"/>
  <c r="G46" i="2"/>
  <c r="G45" i="2"/>
  <c r="G47" i="2" s="1"/>
  <c r="G41" i="2"/>
  <c r="G40" i="2"/>
  <c r="D39" i="2"/>
  <c r="D38" i="2"/>
  <c r="D33" i="2" l="1"/>
  <c r="D32" i="2"/>
  <c r="G23" i="2"/>
  <c r="D35" i="2" l="1"/>
  <c r="G35" i="2" s="1"/>
  <c r="B38" i="2"/>
  <c r="B39" i="2" s="1"/>
  <c r="B32" i="2"/>
  <c r="B33" i="2" s="1"/>
  <c r="B34" i="2" s="1"/>
  <c r="B35" i="2" s="1"/>
  <c r="B21" i="2"/>
  <c r="B22" i="2" s="1"/>
  <c r="B23" i="2" s="1"/>
  <c r="B24" i="2" s="1"/>
  <c r="B25" i="2" s="1"/>
  <c r="B26" i="2" s="1"/>
  <c r="G39" i="2"/>
  <c r="G38" i="2"/>
  <c r="G42" i="2" s="1"/>
  <c r="G24" i="2" l="1"/>
  <c r="G25" i="2"/>
  <c r="G13" i="2"/>
  <c r="G14" i="2"/>
  <c r="G33" i="2" l="1"/>
  <c r="G32" i="2"/>
  <c r="G36" i="2" l="1"/>
  <c r="G53" i="2"/>
  <c r="G22" i="2"/>
  <c r="G52" i="2"/>
  <c r="G51" i="2"/>
  <c r="G54" i="2" s="1"/>
  <c r="G26" i="2" l="1"/>
  <c r="G21" i="2"/>
  <c r="G15" i="2"/>
  <c r="G16" i="2" s="1"/>
  <c r="G91" i="2" l="1"/>
  <c r="F95" i="2" s="1"/>
  <c r="G95" i="2" s="1"/>
  <c r="G27" i="2"/>
  <c r="B94" i="2"/>
  <c r="F98" i="2" l="1"/>
  <c r="G98" i="2" s="1"/>
  <c r="G3" i="2"/>
  <c r="F96" i="2" l="1"/>
  <c r="G96" i="2" s="1"/>
  <c r="F101" i="2"/>
  <c r="G101" i="2" s="1"/>
  <c r="F100" i="2"/>
  <c r="G100" i="2" s="1"/>
  <c r="F94" i="2"/>
  <c r="G94" i="2" s="1"/>
  <c r="F99" i="2" s="1"/>
  <c r="G99" i="2" s="1"/>
  <c r="F97" i="2"/>
  <c r="G97" i="2" s="1"/>
  <c r="G102" i="2" l="1"/>
  <c r="G104" i="2" s="1"/>
</calcChain>
</file>

<file path=xl/sharedStrings.xml><?xml version="1.0" encoding="utf-8"?>
<sst xmlns="http://schemas.openxmlformats.org/spreadsheetml/2006/main" count="157" uniqueCount="88">
  <si>
    <t>AYUNTAMIENTO DEL MUNICIPIO HIGÜEY</t>
  </si>
  <si>
    <t xml:space="preserve">PROVINCIA LA ALTAGRACIA </t>
  </si>
  <si>
    <t>Fecha de Creación:</t>
  </si>
  <si>
    <t xml:space="preserve"> DEPARTAMENTO CONSTRUCCIONES DE OBRAS MUNICIPALES </t>
  </si>
  <si>
    <t>Preparado por:</t>
  </si>
  <si>
    <t>OBRA:</t>
  </si>
  <si>
    <t>REF.</t>
  </si>
  <si>
    <t>D    E    S    C    R    I    P    C    I    O    N</t>
  </si>
  <si>
    <t>CANT.</t>
  </si>
  <si>
    <t>UNID.</t>
  </si>
  <si>
    <t>PRECIO U.</t>
  </si>
  <si>
    <t>VALOR</t>
  </si>
  <si>
    <t>A</t>
  </si>
  <si>
    <t>B</t>
  </si>
  <si>
    <t>Enc. Presupuestos</t>
  </si>
  <si>
    <t xml:space="preserve">UBICACION: </t>
  </si>
  <si>
    <t>C</t>
  </si>
  <si>
    <t xml:space="preserve"> TOTAL GENERAL RD </t>
  </si>
  <si>
    <t xml:space="preserve">MOVIMIENTO DE TIERRA </t>
  </si>
  <si>
    <t>M3</t>
  </si>
  <si>
    <t>TRABAJO PRELIMINAR</t>
  </si>
  <si>
    <t>COSTOS INDIRECTOS</t>
  </si>
  <si>
    <t>%</t>
  </si>
  <si>
    <t>Codia</t>
  </si>
  <si>
    <t>Gastos Administrativos</t>
  </si>
  <si>
    <t>TOTAL GENERAL</t>
  </si>
  <si>
    <t>Direccion Tecnicas</t>
  </si>
  <si>
    <t>Fondo De Pension Ley 6-86</t>
  </si>
  <si>
    <t>Seguro y Fianza Ley 616</t>
  </si>
  <si>
    <t>ML</t>
  </si>
  <si>
    <t>D</t>
  </si>
  <si>
    <t>M2</t>
  </si>
  <si>
    <t>P.A</t>
  </si>
  <si>
    <t>Revisado por:  Obras Municipales</t>
  </si>
  <si>
    <t xml:space="preserve">                      Enc. Depto. Const. de Obras Municipales</t>
  </si>
  <si>
    <t xml:space="preserve">                     Aprobado por: Arq. Jhoandry Santana </t>
  </si>
  <si>
    <t>SERENO</t>
  </si>
  <si>
    <t>MES</t>
  </si>
  <si>
    <t>SECTOR VILLA CERRO (VILLA PROGRESO)</t>
  </si>
  <si>
    <t>Transporte</t>
  </si>
  <si>
    <t>SEÑALIZACION (VALLA EN LA ENTRADA DEL SECTOR Y EN EL PUNTO DE CONSTRUCCION)</t>
  </si>
  <si>
    <t>CASETA DE MATERIALES</t>
  </si>
  <si>
    <t>CARGUIO Y BOTE DE MATERIAL INSERVIBLE PRODUCTO DE LA LIMPIEZA INICIAL</t>
  </si>
  <si>
    <t>CORTE DE NIVELACION</t>
  </si>
  <si>
    <t>CARGUIO Y BOTE DE MATERIAL PRODUCTO DEL CORTE DE NIVELACION</t>
  </si>
  <si>
    <r>
      <t xml:space="preserve">RELLENO DE NIVELACION  (CALICHE) (NOTA: INCLUYE REGADO Y COMPACTACION CON EQUIPOS PESADOS) </t>
    </r>
    <r>
      <rPr>
        <b/>
        <sz val="8"/>
        <color rgb="FFFF0000"/>
        <rFont val="Arial Narrow"/>
        <family val="2"/>
      </rPr>
      <t>NOTA:</t>
    </r>
    <r>
      <rPr>
        <sz val="8"/>
        <color theme="1"/>
        <rFont val="Arial Narrow"/>
        <family val="2"/>
      </rPr>
      <t xml:space="preserve"> COMPACTACION CADA 30CM)</t>
    </r>
  </si>
  <si>
    <t>TOPOGRAFIA Y REPLANTEO DEL TERRENO</t>
  </si>
  <si>
    <t>EXCAVACION DE ZAPATA DE MUROS ( 0.45 X 0.60)</t>
  </si>
  <si>
    <t>LIMPIEZA GENERAL DEL TERRENO Y CORTE DE CAPA VEGETAL (EQUIPOS PESADOS)</t>
  </si>
  <si>
    <t>EXCAVACION DE COLUMNAS (1 X 1 X 0.7)</t>
  </si>
  <si>
    <t>CARGUIO Y BOTE DE MATERIAL PRODUCTO DE EXCAVACION DE ZAPATAS Y COLUMNAS</t>
  </si>
  <si>
    <t>HORMIGON ARMADO</t>
  </si>
  <si>
    <t>Zap. muro, 45x25, 1:2:4, 60, 3 de 3/8", 3/8" a .25</t>
  </si>
  <si>
    <t>Zap. col., 1.2x1.2x.3, 210 kg/cm², 60, 8 de 1/2" a.d.</t>
  </si>
  <si>
    <t>VIGA DE AMARRE 15X20 4 3/8 - 3/8" @ 0,20 HORMIGON 210KG/CM2</t>
  </si>
  <si>
    <t>COLUMNA DE AMARRE 15X30 4 3/8 - 3/8"@ 0,2 HORMIGON 210KG/CM2 TAPA Y TAPA</t>
  </si>
  <si>
    <t>TERMINACION DE MURO PERIMETRAL</t>
  </si>
  <si>
    <t>MALLA CICLONICA DE 6PIES (NOTA: INCLUYE TUBOS GALVANIZADO 1-1/2" - TUBOS DE 1-1/4"; COPA EN H.G 1/2"; ZABALETA DOBLE; ABRAZADERAS DE 1-1/2"</t>
  </si>
  <si>
    <t>ITEBIS</t>
  </si>
  <si>
    <t>COLOCACION DE MUROS DE 6"</t>
  </si>
  <si>
    <t>BLOCK DE 6" B.N.P -  3/8" @ 0,4 CAMARAS LLENAS</t>
  </si>
  <si>
    <t>BLOCK DE 6" S.N.P -  3/8" @ 0,4 CAMARAS LLENAS</t>
  </si>
  <si>
    <t>VERJA PERIMETRAL</t>
  </si>
  <si>
    <t>FRAGUACHE VIGAS Y COLUMNAS</t>
  </si>
  <si>
    <t xml:space="preserve">PAÑETE DE COLUMNA Y VIGAS </t>
  </si>
  <si>
    <t>RELLENO CON MATERIAL DE REPOSICION</t>
  </si>
  <si>
    <t>RELLENO Y NIVELACION DEL TERRENO</t>
  </si>
  <si>
    <t>EXCAVACIONES</t>
  </si>
  <si>
    <t>COLOCACION DE MUROS DE 8"</t>
  </si>
  <si>
    <t>BLOCK DE 8" B.N.P -  3/8" @ 0,4 CAMARAS LLENAS</t>
  </si>
  <si>
    <t>BLOCK DE 8" S.N.P -  3/8" @ 0,4 CAMARAS LLENAS</t>
  </si>
  <si>
    <t>E</t>
  </si>
  <si>
    <t>UND</t>
  </si>
  <si>
    <t>LIMPIEZA</t>
  </si>
  <si>
    <t>LIMPIEZA CONTINUA Y FINAL</t>
  </si>
  <si>
    <t>COLUMNA PORTICO AREA DE FRUTAS Y VEGETALES ( 40X40 4 Ø 3/4" + 4 Ø 1/2"@ 0,15 HORMIGON 210KG/CM2 )</t>
  </si>
  <si>
    <t xml:space="preserve">COLUMNA DE AMARRE MUROS AREA DE FRUTAS Y VEGETALES 20X30 6 Ø 1/2 - 3/8"@ 0,15 HORMIGON 210KG/CM2 </t>
  </si>
  <si>
    <t>VIGA DE MUROS EN TECHO AREA DE FRUTAS Y VEGETALES 20X30 6 Ø 3/8" @ 0.20 HORMIGON 210KG/CM2</t>
  </si>
  <si>
    <t>VIGA DE MUROS EN ALTURA DE 2MT DE FRUTAS Y VEGETALES 20X20 4 Ø 1/2" @ 0.20 HORMIGON 210KG/CM2</t>
  </si>
  <si>
    <t>VIGA EN PORTICOS AREA DE FRUTAS Y VEGETALES 35X40 4 Ø 3/4" + 2 Ø 1/2" + 3 Ø 1/2" @ 0.15 HORMIGON 210KG/CM2</t>
  </si>
  <si>
    <t>LOSA DE TECHO EN AREA DE FRUTAS Y VEGETALES HA. E=0.14M Ø 3/8" AD HORMIGON INDUSTRIAL 210KG/CM2</t>
  </si>
  <si>
    <t>COLUMNA PERIMETRAL  ( 40X40 4 Ø 3/4" + 4 Ø 1/2"@ 0,15 HORMIGON 210KG/CM2 )</t>
  </si>
  <si>
    <t xml:space="preserve">COLUMNA DE AMARRE INTERNAS  20X20 4 Ø 1/2 - 3/8"@ 0,20 HORMIGON 210KG/CM2 </t>
  </si>
  <si>
    <t>MURO FRONTAL HORMIGON ARMADO 8 Ø 3/4" + 8 Ø 1/2 ESTIBOS TRIPLE @ 0.15</t>
  </si>
  <si>
    <t xml:space="preserve">MUROS Y COLUMNAS INTERNAS </t>
  </si>
  <si>
    <r>
      <t xml:space="preserve">MERCADO MUNICIPAL VILLA CERRO </t>
    </r>
    <r>
      <rPr>
        <b/>
        <sz val="8"/>
        <color rgb="FFFF0000"/>
        <rFont val="Arial"/>
        <family val="2"/>
      </rPr>
      <t>(PRIMERA ETAPA)</t>
    </r>
  </si>
  <si>
    <t>PRIMERA ETAPA</t>
  </si>
  <si>
    <t xml:space="preserve">Supervicion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</si>
</sst>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;[Red]\-&quot;$&quot;#,##0.00"/>
    <numFmt numFmtId="165" formatCode="\$#,##0.00"/>
    <numFmt numFmtId="166" formatCode="0.000"/>
    <numFmt numFmtId="167" formatCode="[$-F800]dddd\,\ mmmm\ dd\,\ yyyy"/>
    <numFmt numFmtId="168" formatCode="0.0000%"/>
    <numFmt numFmtId="169" formatCode="&quot;$&quot;#,##0.00"/>
  </numFmts>
  <fonts count="2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4"/>
      <name val="Arial"/>
      <family val="2"/>
    </font>
    <font>
      <b/>
      <sz val="8"/>
      <color rgb="FF0070C0"/>
      <name val="Garamond"/>
      <family val="1"/>
    </font>
    <font>
      <b/>
      <sz val="14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name val="Arial Narrow"/>
      <family val="2"/>
    </font>
    <font>
      <b/>
      <sz val="8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8"/>
      <color rgb="FFFF0000"/>
      <name val="Times New Roman"/>
      <family val="1"/>
    </font>
    <font>
      <sz val="8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9"/>
      <name val="Arial Narrow"/>
      <family val="2"/>
    </font>
    <font>
      <b/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9">
    <xf numFmtId="0" fontId="0" fillId="0" borderId="0" xfId="0"/>
    <xf numFmtId="4" fontId="2" fillId="0" borderId="0" xfId="1" applyNumberFormat="1" applyFont="1" applyAlignment="1">
      <alignment vertical="center"/>
    </xf>
    <xf numFmtId="165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Continuous" vertical="center"/>
    </xf>
    <xf numFmtId="165" fontId="5" fillId="2" borderId="0" xfId="1" applyNumberFormat="1" applyFont="1" applyFill="1" applyAlignment="1">
      <alignment vertical="center"/>
    </xf>
    <xf numFmtId="165" fontId="6" fillId="2" borderId="0" xfId="1" applyNumberFormat="1" applyFont="1" applyFill="1" applyAlignment="1">
      <alignment horizontal="right" vertical="center"/>
    </xf>
    <xf numFmtId="4" fontId="5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left" vertical="center"/>
    </xf>
    <xf numFmtId="4" fontId="3" fillId="0" borderId="0" xfId="1" applyNumberFormat="1" applyFont="1" applyAlignment="1">
      <alignment horizontal="center" vertical="center"/>
    </xf>
    <xf numFmtId="166" fontId="5" fillId="2" borderId="0" xfId="1" applyNumberFormat="1" applyFont="1" applyFill="1" applyAlignment="1">
      <alignment horizontal="centerContinuous" vertical="center"/>
    </xf>
    <xf numFmtId="4" fontId="5" fillId="0" borderId="0" xfId="1" applyNumberFormat="1" applyFont="1" applyAlignment="1">
      <alignment vertical="center"/>
    </xf>
    <xf numFmtId="166" fontId="8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165" fontId="6" fillId="2" borderId="0" xfId="1" applyNumberFormat="1" applyFont="1" applyFill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vertical="center"/>
    </xf>
    <xf numFmtId="168" fontId="7" fillId="0" borderId="0" xfId="2" applyNumberFormat="1" applyFont="1" applyBorder="1" applyAlignment="1">
      <alignment vertical="center"/>
    </xf>
    <xf numFmtId="166" fontId="7" fillId="0" borderId="0" xfId="1" applyNumberFormat="1" applyFont="1" applyAlignment="1">
      <alignment horizontal="left" vertical="center"/>
    </xf>
    <xf numFmtId="4" fontId="9" fillId="0" borderId="0" xfId="1" applyNumberFormat="1" applyFont="1" applyAlignment="1">
      <alignment horizontal="centerContinuous" vertical="center"/>
    </xf>
    <xf numFmtId="169" fontId="5" fillId="0" borderId="0" xfId="1" applyNumberFormat="1" applyFont="1" applyAlignment="1">
      <alignment horizontal="center" vertical="center"/>
    </xf>
    <xf numFmtId="166" fontId="5" fillId="0" borderId="3" xfId="1" applyNumberFormat="1" applyFont="1" applyBorder="1" applyAlignment="1">
      <alignment vertical="center"/>
    </xf>
    <xf numFmtId="4" fontId="6" fillId="3" borderId="4" xfId="1" quotePrefix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165" fontId="6" fillId="3" borderId="4" xfId="1" applyNumberFormat="1" applyFont="1" applyFill="1" applyBorder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4" fontId="8" fillId="0" borderId="0" xfId="1" quotePrefix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8" fontId="10" fillId="0" borderId="0" xfId="2" applyNumberFormat="1" applyFont="1" applyFill="1" applyBorder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vertical="center"/>
    </xf>
    <xf numFmtId="4" fontId="10" fillId="0" borderId="5" xfId="1" applyNumberFormat="1" applyFont="1" applyBorder="1" applyAlignment="1">
      <alignment horizontal="center" vertical="center"/>
    </xf>
    <xf numFmtId="166" fontId="10" fillId="0" borderId="6" xfId="1" applyNumberFormat="1" applyFont="1" applyBorder="1" applyAlignment="1">
      <alignment vertical="center"/>
    </xf>
    <xf numFmtId="4" fontId="10" fillId="0" borderId="6" xfId="1" applyNumberFormat="1" applyFont="1" applyBorder="1" applyAlignment="1">
      <alignment vertical="center"/>
    </xf>
    <xf numFmtId="4" fontId="7" fillId="0" borderId="6" xfId="1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vertical="center"/>
    </xf>
    <xf numFmtId="166" fontId="7" fillId="0" borderId="0" xfId="1" applyNumberFormat="1" applyFont="1" applyAlignment="1">
      <alignment vertical="center"/>
    </xf>
    <xf numFmtId="4" fontId="13" fillId="0" borderId="0" xfId="1" applyNumberFormat="1" applyFont="1" applyAlignment="1">
      <alignment horizontal="center" vertical="center"/>
    </xf>
    <xf numFmtId="165" fontId="11" fillId="3" borderId="6" xfId="3" applyNumberFormat="1" applyFont="1" applyFill="1" applyBorder="1" applyAlignment="1">
      <alignment vertical="center"/>
    </xf>
    <xf numFmtId="4" fontId="6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vertical="center"/>
    </xf>
    <xf numFmtId="168" fontId="6" fillId="0" borderId="0" xfId="2" applyNumberFormat="1" applyFont="1" applyBorder="1" applyAlignment="1">
      <alignment horizontal="centerContinuous" vertical="center"/>
    </xf>
    <xf numFmtId="168" fontId="6" fillId="0" borderId="0" xfId="2" applyNumberFormat="1" applyFont="1" applyAlignment="1">
      <alignment vertical="center"/>
    </xf>
    <xf numFmtId="166" fontId="10" fillId="0" borderId="0" xfId="1" applyNumberFormat="1" applyFont="1" applyAlignment="1">
      <alignment horizontal="left" vertical="center"/>
    </xf>
    <xf numFmtId="4" fontId="14" fillId="0" borderId="0" xfId="1" applyNumberFormat="1" applyFont="1" applyAlignment="1">
      <alignment vertical="center"/>
    </xf>
    <xf numFmtId="4" fontId="14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4" fontId="6" fillId="0" borderId="1" xfId="1" applyNumberFormat="1" applyFont="1" applyBorder="1" applyAlignment="1">
      <alignment horizontal="center" vertical="center"/>
    </xf>
    <xf numFmtId="4" fontId="15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168" fontId="7" fillId="0" borderId="0" xfId="2" applyNumberFormat="1" applyFont="1" applyAlignment="1">
      <alignment vertical="center"/>
    </xf>
    <xf numFmtId="4" fontId="12" fillId="0" borderId="0" xfId="1" applyNumberFormat="1" applyFont="1" applyAlignment="1">
      <alignment horizontal="center" vertical="center"/>
    </xf>
    <xf numFmtId="165" fontId="11" fillId="4" borderId="0" xfId="3" applyNumberFormat="1" applyFont="1" applyFill="1" applyBorder="1" applyAlignment="1">
      <alignment vertical="center"/>
    </xf>
    <xf numFmtId="168" fontId="10" fillId="4" borderId="0" xfId="2" applyNumberFormat="1" applyFont="1" applyFill="1" applyBorder="1" applyAlignment="1">
      <alignment vertical="center"/>
    </xf>
    <xf numFmtId="4" fontId="12" fillId="0" borderId="7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166" fontId="10" fillId="0" borderId="1" xfId="1" applyNumberFormat="1" applyFont="1" applyBorder="1" applyAlignment="1">
      <alignment vertical="center"/>
    </xf>
    <xf numFmtId="4" fontId="10" fillId="0" borderId="9" xfId="1" applyNumberFormat="1" applyFont="1" applyBorder="1" applyAlignment="1">
      <alignment horizontal="center" vertical="center"/>
    </xf>
    <xf numFmtId="4" fontId="10" fillId="0" borderId="0" xfId="1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168" fontId="6" fillId="4" borderId="10" xfId="2" applyNumberFormat="1" applyFont="1" applyFill="1" applyBorder="1" applyAlignment="1">
      <alignment horizontal="center" vertical="center"/>
    </xf>
    <xf numFmtId="166" fontId="7" fillId="0" borderId="3" xfId="1" applyNumberFormat="1" applyFont="1" applyBorder="1" applyAlignment="1">
      <alignment vertical="center"/>
    </xf>
    <xf numFmtId="166" fontId="7" fillId="0" borderId="5" xfId="1" applyNumberFormat="1" applyFont="1" applyBorder="1" applyAlignment="1">
      <alignment vertical="center"/>
    </xf>
    <xf numFmtId="165" fontId="7" fillId="3" borderId="11" xfId="1" applyNumberFormat="1" applyFont="1" applyFill="1" applyBorder="1" applyAlignment="1">
      <alignment vertical="center"/>
    </xf>
    <xf numFmtId="4" fontId="7" fillId="0" borderId="0" xfId="1" quotePrefix="1" applyNumberFormat="1" applyFont="1" applyAlignment="1">
      <alignment horizontal="left" vertical="center"/>
    </xf>
    <xf numFmtId="165" fontId="10" fillId="3" borderId="12" xfId="3" applyNumberFormat="1" applyFont="1" applyFill="1" applyBorder="1" applyAlignment="1">
      <alignment vertical="center"/>
    </xf>
    <xf numFmtId="4" fontId="7" fillId="0" borderId="13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4" fontId="7" fillId="0" borderId="11" xfId="1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7" xfId="1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vertical="center"/>
    </xf>
    <xf numFmtId="4" fontId="7" fillId="0" borderId="9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4" fontId="7" fillId="0" borderId="16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vertical="center"/>
    </xf>
    <xf numFmtId="166" fontId="10" fillId="0" borderId="8" xfId="1" applyNumberFormat="1" applyFont="1" applyBorder="1" applyAlignment="1">
      <alignment vertical="center"/>
    </xf>
    <xf numFmtId="4" fontId="10" fillId="0" borderId="16" xfId="1" applyNumberFormat="1" applyFont="1" applyBorder="1" applyAlignment="1">
      <alignment horizontal="center" vertical="center"/>
    </xf>
    <xf numFmtId="4" fontId="7" fillId="0" borderId="8" xfId="1" applyNumberFormat="1" applyFont="1" applyBorder="1" applyAlignment="1">
      <alignment vertical="center"/>
    </xf>
    <xf numFmtId="4" fontId="7" fillId="0" borderId="6" xfId="1" applyNumberFormat="1" applyFont="1" applyBorder="1" applyAlignment="1">
      <alignment horizontal="left" vertical="center"/>
    </xf>
    <xf numFmtId="165" fontId="7" fillId="3" borderId="6" xfId="1" applyNumberFormat="1" applyFont="1" applyFill="1" applyBorder="1" applyAlignment="1">
      <alignment vertical="center"/>
    </xf>
    <xf numFmtId="4" fontId="7" fillId="0" borderId="6" xfId="1" quotePrefix="1" applyNumberFormat="1" applyFont="1" applyBorder="1" applyAlignment="1">
      <alignment horizontal="left" vertical="center"/>
    </xf>
    <xf numFmtId="165" fontId="10" fillId="3" borderId="6" xfId="3" applyNumberFormat="1" applyFont="1" applyFill="1" applyBorder="1" applyAlignment="1">
      <alignment vertical="center"/>
    </xf>
    <xf numFmtId="165" fontId="11" fillId="6" borderId="6" xfId="3" applyNumberFormat="1" applyFont="1" applyFill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5" fillId="5" borderId="6" xfId="1" applyNumberFormat="1" applyFont="1" applyFill="1" applyBorder="1" applyAlignment="1">
      <alignment vertical="center"/>
    </xf>
    <xf numFmtId="4" fontId="8" fillId="5" borderId="15" xfId="1" applyNumberFormat="1" applyFont="1" applyFill="1" applyBorder="1" applyAlignment="1">
      <alignment vertical="center"/>
    </xf>
    <xf numFmtId="166" fontId="10" fillId="0" borderId="0" xfId="1" applyNumberFormat="1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166" fontId="10" fillId="4" borderId="0" xfId="1" applyNumberFormat="1" applyFont="1" applyFill="1" applyAlignment="1">
      <alignment vertical="center"/>
    </xf>
    <xf numFmtId="4" fontId="10" fillId="4" borderId="17" xfId="1" applyNumberFormat="1" applyFont="1" applyFill="1" applyBorder="1" applyAlignment="1">
      <alignment horizontal="center" vertical="center"/>
    </xf>
    <xf numFmtId="4" fontId="10" fillId="0" borderId="17" xfId="1" applyNumberFormat="1" applyFont="1" applyBorder="1" applyAlignment="1">
      <alignment horizontal="center" vertical="center"/>
    </xf>
    <xf numFmtId="4" fontId="8" fillId="4" borderId="0" xfId="1" applyNumberFormat="1" applyFont="1" applyFill="1" applyAlignment="1">
      <alignment vertical="center"/>
    </xf>
    <xf numFmtId="166" fontId="7" fillId="0" borderId="6" xfId="1" applyNumberFormat="1" applyFont="1" applyBorder="1" applyAlignment="1">
      <alignment horizontal="left" vertical="center" wrapText="1"/>
    </xf>
    <xf numFmtId="4" fontId="10" fillId="7" borderId="5" xfId="1" applyNumberFormat="1" applyFont="1" applyFill="1" applyBorder="1" applyAlignment="1">
      <alignment horizontal="center" vertical="center"/>
    </xf>
    <xf numFmtId="166" fontId="10" fillId="7" borderId="6" xfId="1" applyNumberFormat="1" applyFont="1" applyFill="1" applyBorder="1" applyAlignment="1">
      <alignment vertical="center"/>
    </xf>
    <xf numFmtId="166" fontId="10" fillId="7" borderId="14" xfId="1" applyNumberFormat="1" applyFont="1" applyFill="1" applyBorder="1" applyAlignment="1">
      <alignment vertical="center"/>
    </xf>
    <xf numFmtId="166" fontId="10" fillId="7" borderId="5" xfId="1" applyNumberFormat="1" applyFont="1" applyFill="1" applyBorder="1" applyAlignment="1">
      <alignment vertical="center"/>
    </xf>
    <xf numFmtId="4" fontId="10" fillId="7" borderId="6" xfId="1" applyNumberFormat="1" applyFont="1" applyFill="1" applyBorder="1" applyAlignment="1">
      <alignment vertical="center"/>
    </xf>
    <xf numFmtId="4" fontId="7" fillId="0" borderId="6" xfId="1" applyNumberFormat="1" applyFont="1" applyBorder="1" applyAlignment="1">
      <alignment vertical="center" wrapText="1"/>
    </xf>
    <xf numFmtId="166" fontId="7" fillId="0" borderId="5" xfId="1" applyNumberFormat="1" applyFont="1" applyBorder="1" applyAlignment="1">
      <alignment horizontal="center" vertical="center"/>
    </xf>
    <xf numFmtId="4" fontId="7" fillId="4" borderId="11" xfId="1" applyNumberFormat="1" applyFont="1" applyFill="1" applyBorder="1" applyAlignment="1">
      <alignment horizontal="center" vertical="center"/>
    </xf>
    <xf numFmtId="4" fontId="7" fillId="4" borderId="13" xfId="1" applyNumberFormat="1" applyFont="1" applyFill="1" applyBorder="1" applyAlignment="1">
      <alignment horizontal="center" vertical="center"/>
    </xf>
    <xf numFmtId="166" fontId="20" fillId="0" borderId="3" xfId="1" applyNumberFormat="1" applyFont="1" applyBorder="1" applyAlignment="1">
      <alignment vertical="center"/>
    </xf>
    <xf numFmtId="166" fontId="7" fillId="0" borderId="6" xfId="1" applyNumberFormat="1" applyFont="1" applyBorder="1" applyAlignment="1">
      <alignment vertical="center" wrapText="1"/>
    </xf>
    <xf numFmtId="4" fontId="7" fillId="0" borderId="6" xfId="0" applyNumberFormat="1" applyFont="1" applyBorder="1" applyAlignment="1">
      <alignment horizontal="center" vertical="center"/>
    </xf>
    <xf numFmtId="0" fontId="18" fillId="8" borderId="15" xfId="0" applyFont="1" applyFill="1" applyBorder="1" applyAlignment="1">
      <alignment horizontal="left" vertical="center" wrapText="1"/>
    </xf>
    <xf numFmtId="166" fontId="7" fillId="0" borderId="6" xfId="1" quotePrefix="1" applyNumberFormat="1" applyFont="1" applyBorder="1" applyAlignment="1">
      <alignment horizontal="left" vertical="center" wrapText="1"/>
    </xf>
    <xf numFmtId="4" fontId="7" fillId="8" borderId="6" xfId="1" applyNumberFormat="1" applyFont="1" applyFill="1" applyBorder="1" applyAlignment="1">
      <alignment vertical="center" wrapText="1"/>
    </xf>
    <xf numFmtId="166" fontId="10" fillId="0" borderId="0" xfId="1" applyNumberFormat="1" applyFont="1" applyBorder="1" applyAlignment="1">
      <alignment vertical="center"/>
    </xf>
    <xf numFmtId="4" fontId="7" fillId="0" borderId="0" xfId="1" applyNumberFormat="1" applyFont="1" applyBorder="1" applyAlignment="1">
      <alignment vertical="center"/>
    </xf>
    <xf numFmtId="4" fontId="8" fillId="4" borderId="0" xfId="1" applyNumberFormat="1" applyFont="1" applyFill="1" applyBorder="1" applyAlignment="1">
      <alignment vertical="center"/>
    </xf>
    <xf numFmtId="166" fontId="7" fillId="4" borderId="6" xfId="1" applyNumberFormat="1" applyFont="1" applyFill="1" applyBorder="1" applyAlignment="1">
      <alignment horizontal="left" vertical="center" wrapText="1"/>
    </xf>
    <xf numFmtId="4" fontId="7" fillId="0" borderId="0" xfId="1" applyNumberFormat="1" applyFont="1" applyBorder="1" applyAlignment="1">
      <alignment horizontal="center" vertical="center"/>
    </xf>
    <xf numFmtId="165" fontId="10" fillId="4" borderId="0" xfId="3" applyNumberFormat="1" applyFont="1" applyFill="1" applyBorder="1" applyAlignment="1">
      <alignment vertical="center"/>
    </xf>
    <xf numFmtId="4" fontId="7" fillId="4" borderId="6" xfId="1" applyNumberFormat="1" applyFont="1" applyFill="1" applyBorder="1" applyAlignment="1">
      <alignment vertical="center" wrapText="1"/>
    </xf>
    <xf numFmtId="4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vertical="center"/>
    </xf>
    <xf numFmtId="4" fontId="6" fillId="3" borderId="22" xfId="1" applyNumberFormat="1" applyFont="1" applyFill="1" applyBorder="1" applyAlignment="1">
      <alignment horizontal="centerContinuous" vertical="center"/>
    </xf>
    <xf numFmtId="166" fontId="6" fillId="3" borderId="21" xfId="1" applyNumberFormat="1" applyFont="1" applyFill="1" applyBorder="1" applyAlignment="1">
      <alignment horizontal="centerContinuous" vertical="center"/>
    </xf>
    <xf numFmtId="4" fontId="6" fillId="3" borderId="23" xfId="1" quotePrefix="1" applyNumberFormat="1" applyFont="1" applyFill="1" applyBorder="1" applyAlignment="1">
      <alignment horizontal="center" vertical="center"/>
    </xf>
    <xf numFmtId="4" fontId="15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center" vertical="center"/>
    </xf>
    <xf numFmtId="167" fontId="7" fillId="2" borderId="1" xfId="1" applyNumberFormat="1" applyFont="1" applyFill="1" applyBorder="1" applyAlignment="1">
      <alignment horizontal="right" vertical="center"/>
    </xf>
    <xf numFmtId="4" fontId="6" fillId="0" borderId="2" xfId="1" applyNumberFormat="1" applyFont="1" applyBorder="1" applyAlignment="1">
      <alignment horizontal="center" vertical="center"/>
    </xf>
    <xf numFmtId="4" fontId="12" fillId="0" borderId="0" xfId="1" applyNumberFormat="1" applyFont="1" applyAlignment="1">
      <alignment horizontal="center" vertical="center"/>
    </xf>
    <xf numFmtId="4" fontId="12" fillId="0" borderId="7" xfId="1" applyNumberFormat="1" applyFont="1" applyBorder="1" applyAlignment="1">
      <alignment horizontal="center" vertical="center"/>
    </xf>
    <xf numFmtId="4" fontId="10" fillId="9" borderId="18" xfId="1" applyNumberFormat="1" applyFont="1" applyFill="1" applyBorder="1" applyAlignment="1">
      <alignment horizontal="center" vertical="center"/>
    </xf>
    <xf numFmtId="4" fontId="10" fillId="9" borderId="19" xfId="1" applyNumberFormat="1" applyFont="1" applyFill="1" applyBorder="1" applyAlignment="1">
      <alignment horizontal="center" vertical="center"/>
    </xf>
    <xf numFmtId="4" fontId="10" fillId="9" borderId="20" xfId="1" applyNumberFormat="1" applyFont="1" applyFill="1" applyBorder="1" applyAlignment="1">
      <alignment horizontal="center" vertical="center"/>
    </xf>
    <xf numFmtId="4" fontId="8" fillId="10" borderId="18" xfId="1" applyNumberFormat="1" applyFont="1" applyFill="1" applyBorder="1" applyAlignment="1">
      <alignment horizontal="center" vertical="center"/>
    </xf>
    <xf numFmtId="4" fontId="8" fillId="10" borderId="19" xfId="1" applyNumberFormat="1" applyFont="1" applyFill="1" applyBorder="1" applyAlignment="1">
      <alignment horizontal="center" vertical="center"/>
    </xf>
    <xf numFmtId="4" fontId="8" fillId="10" borderId="20" xfId="1" applyNumberFormat="1" applyFont="1" applyFill="1" applyBorder="1" applyAlignment="1">
      <alignment horizontal="center" vertical="center"/>
    </xf>
  </cellXfs>
  <cellStyles count="4">
    <cellStyle name="Moneda 2" xfId="3"/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colors>
    <mruColors>
      <color rgb="FFFFFFCC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64033</xdr:colOff>
      <xdr:row>1</xdr:row>
      <xdr:rowOff>39346</xdr:rowOff>
    </xdr:from>
    <xdr:to>
      <xdr:col>1</xdr:col>
      <xdr:colOff>332393</xdr:colOff>
      <xdr:row>4</xdr:row>
      <xdr:rowOff>88048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33" y="167413"/>
          <a:ext cx="537301" cy="5289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i5559-4682SLV/Desktop/Paduer%20Luciano/2008%2010%20Oct%20t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51">
          <cell r="D51" t="str">
            <v>ASCENSORES:</v>
          </cell>
        </row>
        <row r="281">
          <cell r="D281" t="str">
            <v>BLOQUES DE VIDRIO:</v>
          </cell>
        </row>
        <row r="377">
          <cell r="F377">
            <v>141.4</v>
          </cell>
        </row>
        <row r="549">
          <cell r="F549">
            <v>133980</v>
          </cell>
        </row>
        <row r="557">
          <cell r="F557">
            <v>265152.15999999997</v>
          </cell>
        </row>
        <row r="672">
          <cell r="D672" t="str">
            <v>LABORATORIO MECANICA DE SUELOS&gt;</v>
          </cell>
        </row>
        <row r="863">
          <cell r="D863" t="str">
            <v>PLANTAS ELECTRICAS:</v>
          </cell>
        </row>
      </sheetData>
      <sheetData sheetId="2">
        <row r="6">
          <cell r="C6" t="str">
            <v>BLOQUES:</v>
          </cell>
        </row>
      </sheetData>
      <sheetData sheetId="3"/>
      <sheetData sheetId="4">
        <row r="452">
          <cell r="M452">
            <v>1778.98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7"/>
  <sheetViews>
    <sheetView showGridLines="0" tabSelected="1" view="pageBreakPreview" zoomScale="119" zoomScaleNormal="119" zoomScaleSheetLayoutView="119" workbookViewId="0">
      <selection activeCell="F90" sqref="F90"/>
    </sheetView>
  </sheetViews>
  <sheetFormatPr baseColWidth="10" defaultColWidth="10.75" defaultRowHeight="12.75" outlineLevelRow="1" x14ac:dyDescent="0.25"/>
  <cols>
    <col min="1" max="1" width="3.875" style="6" customWidth="1"/>
    <col min="2" max="2" width="6.75" style="7" customWidth="1"/>
    <col min="3" max="3" width="47.375" style="32" customWidth="1"/>
    <col min="4" max="4" width="9.25" style="10" customWidth="1"/>
    <col min="5" max="5" width="4.75" style="6" customWidth="1"/>
    <col min="6" max="6" width="13.375" style="17" bestFit="1" customWidth="1"/>
    <col min="7" max="7" width="12.375" style="17" customWidth="1"/>
    <col min="8" max="8" width="9.75" style="53" customWidth="1"/>
    <col min="9" max="13" width="1.75" style="10" customWidth="1"/>
    <col min="14" max="15" width="10.75" style="10"/>
    <col min="16" max="16" width="17.125" style="10" customWidth="1"/>
    <col min="17" max="16384" width="10.75" style="10"/>
  </cols>
  <sheetData>
    <row r="2" spans="1:8" s="1" customFormat="1" ht="12.75" customHeight="1" x14ac:dyDescent="0.25">
      <c r="C2" s="2" t="s">
        <v>0</v>
      </c>
      <c r="D2" s="3"/>
      <c r="E2" s="4"/>
      <c r="F2" s="4"/>
      <c r="G2" s="5"/>
      <c r="H2" s="58"/>
    </row>
    <row r="3" spans="1:8" ht="13.5" customHeight="1" x14ac:dyDescent="0.25">
      <c r="C3" s="8" t="s">
        <v>1</v>
      </c>
      <c r="D3" s="9"/>
      <c r="E3" s="4"/>
      <c r="F3" s="5" t="s">
        <v>2</v>
      </c>
      <c r="G3" s="129">
        <f ca="1">TODAY()</f>
        <v>45365</v>
      </c>
      <c r="H3" s="129"/>
    </row>
    <row r="4" spans="1:8" ht="12" customHeight="1" x14ac:dyDescent="0.3">
      <c r="B4" s="11"/>
      <c r="C4" s="2" t="s">
        <v>3</v>
      </c>
      <c r="D4" s="9"/>
      <c r="E4" s="12" t="s">
        <v>4</v>
      </c>
      <c r="F4" s="130"/>
      <c r="G4" s="130"/>
      <c r="H4" s="130"/>
    </row>
    <row r="5" spans="1:8" ht="12" customHeight="1" x14ac:dyDescent="0.3">
      <c r="B5" s="11"/>
      <c r="C5" s="13"/>
      <c r="D5" s="9"/>
      <c r="E5" s="12"/>
      <c r="F5" s="14"/>
      <c r="G5" s="15"/>
      <c r="H5" s="16"/>
    </row>
    <row r="6" spans="1:8" ht="12" customHeight="1" x14ac:dyDescent="0.3">
      <c r="B6" s="11"/>
      <c r="C6" s="13"/>
      <c r="D6" s="9"/>
      <c r="E6" s="12"/>
      <c r="F6" s="14"/>
      <c r="G6" s="15"/>
      <c r="H6" s="16"/>
    </row>
    <row r="7" spans="1:8" s="6" customFormat="1" ht="12" customHeight="1" x14ac:dyDescent="0.25">
      <c r="A7" s="19" t="s">
        <v>5</v>
      </c>
      <c r="B7" s="20"/>
      <c r="C7" s="11" t="s">
        <v>85</v>
      </c>
      <c r="F7" s="15"/>
      <c r="G7" s="21"/>
    </row>
    <row r="8" spans="1:8" s="6" customFormat="1" ht="12" customHeight="1" x14ac:dyDescent="0.3">
      <c r="A8" s="64" t="s">
        <v>15</v>
      </c>
      <c r="B8" s="64"/>
      <c r="C8" s="109" t="s">
        <v>38</v>
      </c>
      <c r="D8" s="64"/>
      <c r="E8" s="64"/>
      <c r="F8" s="64"/>
      <c r="G8" s="22"/>
      <c r="H8" s="62"/>
    </row>
    <row r="9" spans="1:8" s="26" customFormat="1" ht="12" customHeight="1" thickBot="1" x14ac:dyDescent="0.3">
      <c r="A9" s="124" t="s">
        <v>6</v>
      </c>
      <c r="B9" s="125"/>
      <c r="C9" s="126" t="s">
        <v>7</v>
      </c>
      <c r="D9" s="23" t="s">
        <v>8</v>
      </c>
      <c r="E9" s="24" t="s">
        <v>9</v>
      </c>
      <c r="F9" s="25" t="s">
        <v>10</v>
      </c>
      <c r="G9" s="25" t="s">
        <v>11</v>
      </c>
      <c r="H9" s="63"/>
    </row>
    <row r="10" spans="1:8" s="28" customFormat="1" ht="13.5" customHeight="1" thickBot="1" x14ac:dyDescent="0.3">
      <c r="A10" s="136" t="s">
        <v>86</v>
      </c>
      <c r="B10" s="137"/>
      <c r="C10" s="138"/>
      <c r="D10" s="27"/>
      <c r="F10" s="29"/>
      <c r="G10" s="29"/>
      <c r="H10" s="30"/>
    </row>
    <row r="11" spans="1:8" ht="12" customHeight="1" x14ac:dyDescent="0.25">
      <c r="A11" s="60"/>
      <c r="B11" s="59"/>
      <c r="C11" s="59"/>
      <c r="D11" s="61"/>
      <c r="E11" s="31"/>
      <c r="F11" s="32"/>
      <c r="G11" s="10"/>
      <c r="H11" s="32"/>
    </row>
    <row r="12" spans="1:8" ht="22.9" customHeight="1" x14ac:dyDescent="0.3">
      <c r="A12" s="100" t="s">
        <v>12</v>
      </c>
      <c r="B12" s="101">
        <v>1</v>
      </c>
      <c r="C12" s="102" t="s">
        <v>20</v>
      </c>
      <c r="D12" s="61"/>
      <c r="E12" s="31"/>
      <c r="F12" s="32"/>
      <c r="G12" s="10"/>
      <c r="H12" s="18"/>
    </row>
    <row r="13" spans="1:8" ht="22.9" customHeight="1" x14ac:dyDescent="0.25">
      <c r="A13" s="70" t="s">
        <v>12</v>
      </c>
      <c r="B13" s="37">
        <v>1.1000000000000001</v>
      </c>
      <c r="C13" s="37" t="s">
        <v>41</v>
      </c>
      <c r="D13" s="71">
        <v>1</v>
      </c>
      <c r="E13" s="71" t="s">
        <v>32</v>
      </c>
      <c r="F13" s="69"/>
      <c r="G13" s="66">
        <f t="shared" ref="G13:G14" si="0">F13*D13</f>
        <v>0</v>
      </c>
      <c r="H13" s="18"/>
    </row>
    <row r="14" spans="1:8" ht="22.9" customHeight="1" x14ac:dyDescent="0.3">
      <c r="A14" s="70" t="s">
        <v>12</v>
      </c>
      <c r="B14" s="37">
        <v>1.2</v>
      </c>
      <c r="C14" s="123" t="s">
        <v>36</v>
      </c>
      <c r="D14" s="71">
        <v>6</v>
      </c>
      <c r="E14" s="71" t="s">
        <v>37</v>
      </c>
      <c r="F14" s="69"/>
      <c r="G14" s="66">
        <f t="shared" si="0"/>
        <v>0</v>
      </c>
      <c r="H14" s="18"/>
    </row>
    <row r="15" spans="1:8" ht="24" customHeight="1" x14ac:dyDescent="0.25">
      <c r="A15" s="70" t="s">
        <v>12</v>
      </c>
      <c r="B15" s="37">
        <v>1.4</v>
      </c>
      <c r="C15" s="110" t="s">
        <v>40</v>
      </c>
      <c r="D15" s="71">
        <v>3</v>
      </c>
      <c r="E15" s="71" t="s">
        <v>72</v>
      </c>
      <c r="F15" s="69"/>
      <c r="G15" s="66">
        <f>F15*D15</f>
        <v>0</v>
      </c>
      <c r="H15" s="18"/>
    </row>
    <row r="16" spans="1:8" ht="23.25" customHeight="1" outlineLevel="1" x14ac:dyDescent="0.3">
      <c r="A16" s="31"/>
      <c r="B16" s="38"/>
      <c r="C16" s="67"/>
      <c r="D16" s="31"/>
      <c r="E16" s="31"/>
      <c r="F16" s="69"/>
      <c r="G16" s="68">
        <f>SUM(G13:G15)</f>
        <v>0</v>
      </c>
      <c r="H16" s="18"/>
    </row>
    <row r="17" spans="1:16" ht="23.25" customHeight="1" outlineLevel="1" thickBot="1" x14ac:dyDescent="0.3">
      <c r="A17" s="31"/>
      <c r="B17" s="38"/>
      <c r="C17" s="67"/>
      <c r="D17" s="31"/>
      <c r="E17" s="31"/>
      <c r="F17" s="119"/>
      <c r="G17" s="120"/>
      <c r="H17" s="18"/>
    </row>
    <row r="18" spans="1:16" ht="23.25" customHeight="1" outlineLevel="1" thickBot="1" x14ac:dyDescent="0.3">
      <c r="A18" s="133" t="s">
        <v>66</v>
      </c>
      <c r="B18" s="134"/>
      <c r="C18" s="134"/>
      <c r="D18" s="134"/>
      <c r="E18" s="134"/>
      <c r="F18" s="135"/>
      <c r="G18" s="120"/>
      <c r="H18" s="18"/>
    </row>
    <row r="19" spans="1:16" ht="23.25" customHeight="1" outlineLevel="1" x14ac:dyDescent="0.25">
      <c r="A19" s="31"/>
      <c r="B19" s="38"/>
      <c r="C19" s="67"/>
      <c r="D19" s="31"/>
      <c r="E19" s="31"/>
      <c r="F19" s="119"/>
      <c r="G19" s="120"/>
      <c r="H19" s="18"/>
      <c r="P19" s="10" t="e">
        <f>G16,G27,G36,G42,G47,G54,G63,G78,G84</f>
        <v>#VALUE!</v>
      </c>
    </row>
    <row r="20" spans="1:16" ht="30" customHeight="1" x14ac:dyDescent="0.3">
      <c r="A20" s="100" t="s">
        <v>13</v>
      </c>
      <c r="B20" s="103">
        <v>2</v>
      </c>
      <c r="C20" s="101" t="s">
        <v>18</v>
      </c>
      <c r="D20" s="31"/>
      <c r="E20" s="31"/>
      <c r="F20" s="31"/>
      <c r="G20" s="10"/>
      <c r="H20" s="18"/>
    </row>
    <row r="21" spans="1:16" ht="39.6" customHeight="1" x14ac:dyDescent="0.25">
      <c r="A21" s="36" t="s">
        <v>13</v>
      </c>
      <c r="B21" s="65">
        <f>B20+0.1</f>
        <v>2.1</v>
      </c>
      <c r="C21" s="94" t="s">
        <v>48</v>
      </c>
      <c r="D21" s="111">
        <v>1206</v>
      </c>
      <c r="E21" s="73" t="s">
        <v>19</v>
      </c>
      <c r="F21" s="74"/>
      <c r="G21" s="66">
        <f t="shared" ref="G21:G26" si="1">F21*D21</f>
        <v>0</v>
      </c>
      <c r="H21" s="32"/>
    </row>
    <row r="22" spans="1:16" ht="39.6" customHeight="1" x14ac:dyDescent="0.25">
      <c r="A22" s="36" t="s">
        <v>13</v>
      </c>
      <c r="B22" s="65">
        <f t="shared" ref="B22:B26" si="2">B21+0.1</f>
        <v>2.2000000000000002</v>
      </c>
      <c r="C22" s="94" t="s">
        <v>42</v>
      </c>
      <c r="D22" s="74">
        <v>1567</v>
      </c>
      <c r="E22" s="73" t="s">
        <v>19</v>
      </c>
      <c r="F22" s="74"/>
      <c r="G22" s="66">
        <f t="shared" si="1"/>
        <v>0</v>
      </c>
      <c r="H22" s="32"/>
    </row>
    <row r="23" spans="1:16" ht="39.6" customHeight="1" x14ac:dyDescent="0.25">
      <c r="A23" s="36" t="s">
        <v>13</v>
      </c>
      <c r="B23" s="65">
        <f t="shared" si="2"/>
        <v>2.3000000000000003</v>
      </c>
      <c r="C23" s="94" t="s">
        <v>46</v>
      </c>
      <c r="D23" s="74">
        <v>1</v>
      </c>
      <c r="E23" s="73" t="s">
        <v>32</v>
      </c>
      <c r="F23" s="74"/>
      <c r="G23" s="66">
        <f t="shared" si="1"/>
        <v>0</v>
      </c>
      <c r="H23" s="32"/>
    </row>
    <row r="24" spans="1:16" ht="33" customHeight="1" x14ac:dyDescent="0.25">
      <c r="A24" s="36" t="s">
        <v>13</v>
      </c>
      <c r="B24" s="65">
        <f t="shared" si="2"/>
        <v>2.4000000000000004</v>
      </c>
      <c r="C24" s="94" t="s">
        <v>43</v>
      </c>
      <c r="D24" s="74">
        <v>7029</v>
      </c>
      <c r="E24" s="73" t="s">
        <v>19</v>
      </c>
      <c r="F24" s="74"/>
      <c r="G24" s="66">
        <f t="shared" si="1"/>
        <v>0</v>
      </c>
      <c r="H24" s="32"/>
    </row>
    <row r="25" spans="1:16" ht="32.25" customHeight="1" x14ac:dyDescent="0.25">
      <c r="A25" s="36" t="s">
        <v>13</v>
      </c>
      <c r="B25" s="65">
        <f t="shared" si="2"/>
        <v>2.5000000000000004</v>
      </c>
      <c r="C25" s="112" t="s">
        <v>44</v>
      </c>
      <c r="D25" s="74">
        <v>9138.67</v>
      </c>
      <c r="E25" s="73" t="s">
        <v>19</v>
      </c>
      <c r="F25" s="74"/>
      <c r="G25" s="66">
        <f t="shared" si="1"/>
        <v>0</v>
      </c>
      <c r="H25" s="32"/>
    </row>
    <row r="26" spans="1:16" ht="44.25" customHeight="1" x14ac:dyDescent="0.25">
      <c r="A26" s="36" t="s">
        <v>13</v>
      </c>
      <c r="B26" s="65">
        <f t="shared" si="2"/>
        <v>2.6000000000000005</v>
      </c>
      <c r="C26" s="72" t="s">
        <v>45</v>
      </c>
      <c r="D26" s="74">
        <v>8500</v>
      </c>
      <c r="E26" s="93" t="s">
        <v>19</v>
      </c>
      <c r="F26" s="74"/>
      <c r="G26" s="66">
        <f t="shared" si="1"/>
        <v>0</v>
      </c>
      <c r="H26" s="32"/>
    </row>
    <row r="27" spans="1:16" ht="26.25" customHeight="1" outlineLevel="1" x14ac:dyDescent="0.25">
      <c r="A27" s="31"/>
      <c r="B27" s="38"/>
      <c r="C27" s="67"/>
      <c r="D27" s="31"/>
      <c r="E27" s="31"/>
      <c r="F27" s="75"/>
      <c r="G27" s="68">
        <f>SUM(G21:G26)</f>
        <v>0</v>
      </c>
      <c r="H27" s="18"/>
    </row>
    <row r="28" spans="1:16" ht="26.25" customHeight="1" outlineLevel="1" thickBot="1" x14ac:dyDescent="0.3">
      <c r="A28" s="31"/>
      <c r="B28" s="38"/>
      <c r="C28" s="67"/>
      <c r="D28" s="31"/>
      <c r="E28" s="31"/>
      <c r="F28" s="119"/>
      <c r="G28" s="120"/>
      <c r="H28" s="18"/>
    </row>
    <row r="29" spans="1:16" ht="26.25" customHeight="1" outlineLevel="1" thickBot="1" x14ac:dyDescent="0.3">
      <c r="A29" s="133" t="s">
        <v>62</v>
      </c>
      <c r="B29" s="134"/>
      <c r="C29" s="134"/>
      <c r="D29" s="134"/>
      <c r="E29" s="134"/>
      <c r="F29" s="135"/>
      <c r="G29" s="120"/>
      <c r="H29" s="18"/>
    </row>
    <row r="30" spans="1:16" ht="26.25" customHeight="1" outlineLevel="1" x14ac:dyDescent="0.25">
      <c r="A30" s="31"/>
      <c r="B30" s="38"/>
      <c r="C30" s="67"/>
      <c r="D30" s="31"/>
      <c r="E30" s="31"/>
      <c r="F30" s="119"/>
      <c r="G30" s="120"/>
      <c r="H30" s="18"/>
    </row>
    <row r="31" spans="1:16" ht="33.75" customHeight="1" x14ac:dyDescent="0.25">
      <c r="A31" s="100" t="s">
        <v>16</v>
      </c>
      <c r="B31" s="103">
        <v>3</v>
      </c>
      <c r="C31" s="104" t="s">
        <v>62</v>
      </c>
      <c r="D31" s="77"/>
      <c r="E31" s="78"/>
      <c r="F31" s="78"/>
      <c r="G31" s="80"/>
      <c r="H31" s="18"/>
    </row>
    <row r="32" spans="1:16" ht="25.5" customHeight="1" x14ac:dyDescent="0.25">
      <c r="A32" s="70" t="s">
        <v>16</v>
      </c>
      <c r="B32" s="65">
        <f>B31+0.1</f>
        <v>3.1</v>
      </c>
      <c r="C32" s="105" t="s">
        <v>47</v>
      </c>
      <c r="D32" s="36">
        <f>276.46*0.45*0.6</f>
        <v>74.644199999999998</v>
      </c>
      <c r="E32" s="71" t="s">
        <v>19</v>
      </c>
      <c r="F32" s="107"/>
      <c r="G32" s="90">
        <f t="shared" ref="G32:G35" si="3">F32*D32</f>
        <v>0</v>
      </c>
      <c r="H32" s="18"/>
    </row>
    <row r="33" spans="1:8" ht="27.75" customHeight="1" x14ac:dyDescent="0.25">
      <c r="A33" s="70" t="s">
        <v>16</v>
      </c>
      <c r="B33" s="65">
        <f>B32+0.1</f>
        <v>3.2</v>
      </c>
      <c r="C33" s="105" t="s">
        <v>49</v>
      </c>
      <c r="D33" s="36">
        <f>1*1*0.7*79</f>
        <v>55.3</v>
      </c>
      <c r="E33" s="71" t="s">
        <v>19</v>
      </c>
      <c r="F33" s="107"/>
      <c r="G33" s="90">
        <f t="shared" si="3"/>
        <v>0</v>
      </c>
      <c r="H33" s="18"/>
    </row>
    <row r="34" spans="1:8" ht="27.75" customHeight="1" x14ac:dyDescent="0.25">
      <c r="A34" s="70" t="s">
        <v>16</v>
      </c>
      <c r="B34" s="65">
        <f t="shared" ref="B34:B35" si="4">B33+0.1</f>
        <v>3.3000000000000003</v>
      </c>
      <c r="C34" s="105" t="s">
        <v>65</v>
      </c>
      <c r="D34" s="36">
        <v>168.9</v>
      </c>
      <c r="E34" s="71" t="s">
        <v>19</v>
      </c>
      <c r="F34" s="107"/>
      <c r="G34" s="90">
        <f t="shared" si="3"/>
        <v>0</v>
      </c>
      <c r="H34" s="18"/>
    </row>
    <row r="35" spans="1:8" ht="27.75" customHeight="1" x14ac:dyDescent="0.25">
      <c r="A35" s="70" t="s">
        <v>16</v>
      </c>
      <c r="B35" s="65">
        <f t="shared" si="4"/>
        <v>3.4000000000000004</v>
      </c>
      <c r="C35" s="105" t="s">
        <v>50</v>
      </c>
      <c r="D35" s="36">
        <f>D32+D33*1.3</f>
        <v>146.5342</v>
      </c>
      <c r="E35" s="71" t="s">
        <v>19</v>
      </c>
      <c r="F35" s="107"/>
      <c r="G35" s="90">
        <f t="shared" si="3"/>
        <v>0</v>
      </c>
      <c r="H35" s="18"/>
    </row>
    <row r="36" spans="1:8" ht="27.75" customHeight="1" x14ac:dyDescent="0.25">
      <c r="A36" s="82"/>
      <c r="B36" s="81"/>
      <c r="C36" s="83"/>
      <c r="D36" s="31"/>
      <c r="E36" s="31"/>
      <c r="F36" s="31"/>
      <c r="G36" s="91">
        <f>SUM(G32:G35)</f>
        <v>0</v>
      </c>
      <c r="H36" s="18"/>
    </row>
    <row r="37" spans="1:8" ht="23.45" customHeight="1" x14ac:dyDescent="0.25">
      <c r="A37" s="100" t="s">
        <v>30</v>
      </c>
      <c r="B37" s="101">
        <v>4</v>
      </c>
      <c r="C37" s="102" t="s">
        <v>51</v>
      </c>
      <c r="D37" s="61"/>
      <c r="E37" s="31"/>
      <c r="F37" s="32"/>
      <c r="G37" s="10"/>
      <c r="H37" s="18"/>
    </row>
    <row r="38" spans="1:8" ht="23.45" customHeight="1" x14ac:dyDescent="0.25">
      <c r="A38" s="70" t="s">
        <v>30</v>
      </c>
      <c r="B38" s="37">
        <f>B37+0.1</f>
        <v>4.0999999999999996</v>
      </c>
      <c r="C38" s="113" t="s">
        <v>52</v>
      </c>
      <c r="D38" s="71">
        <f>276.46*0.45*0.25</f>
        <v>31.101749999999999</v>
      </c>
      <c r="E38" s="71" t="s">
        <v>19</v>
      </c>
      <c r="F38" s="108"/>
      <c r="G38" s="66">
        <f t="shared" ref="G38:G41" si="5">F38*D38</f>
        <v>0</v>
      </c>
      <c r="H38" s="18"/>
    </row>
    <row r="39" spans="1:8" ht="23.45" customHeight="1" x14ac:dyDescent="0.25">
      <c r="A39" s="70" t="s">
        <v>30</v>
      </c>
      <c r="B39" s="37">
        <f t="shared" ref="B39" si="6">B38+0.1</f>
        <v>4.1999999999999993</v>
      </c>
      <c r="C39" s="99" t="s">
        <v>53</v>
      </c>
      <c r="D39" s="71">
        <f>1.2*1.2*0.3*79</f>
        <v>34.128</v>
      </c>
      <c r="E39" s="71" t="s">
        <v>19</v>
      </c>
      <c r="F39" s="108"/>
      <c r="G39" s="66">
        <f t="shared" si="5"/>
        <v>0</v>
      </c>
      <c r="H39" s="18"/>
    </row>
    <row r="40" spans="1:8" ht="27" customHeight="1" x14ac:dyDescent="0.25">
      <c r="A40" s="70" t="s">
        <v>30</v>
      </c>
      <c r="B40" s="37">
        <v>4.3</v>
      </c>
      <c r="C40" s="118" t="s">
        <v>54</v>
      </c>
      <c r="D40" s="71">
        <v>41.4</v>
      </c>
      <c r="E40" s="71" t="s">
        <v>19</v>
      </c>
      <c r="F40" s="108"/>
      <c r="G40" s="66">
        <f t="shared" si="5"/>
        <v>0</v>
      </c>
      <c r="H40" s="18"/>
    </row>
    <row r="41" spans="1:8" ht="29.25" customHeight="1" x14ac:dyDescent="0.25">
      <c r="A41" s="70" t="s">
        <v>30</v>
      </c>
      <c r="B41" s="37">
        <v>4.4000000000000004</v>
      </c>
      <c r="C41" s="99" t="s">
        <v>55</v>
      </c>
      <c r="D41" s="71">
        <v>24.4</v>
      </c>
      <c r="E41" s="71" t="s">
        <v>19</v>
      </c>
      <c r="F41" s="108"/>
      <c r="G41" s="66">
        <f t="shared" si="5"/>
        <v>0</v>
      </c>
      <c r="H41" s="18"/>
    </row>
    <row r="42" spans="1:8" ht="22.5" customHeight="1" outlineLevel="1" x14ac:dyDescent="0.25">
      <c r="A42" s="31"/>
      <c r="B42" s="38"/>
      <c r="C42" s="67"/>
      <c r="D42" s="31"/>
      <c r="E42" s="31"/>
      <c r="F42" s="69"/>
      <c r="G42" s="68">
        <f>SUM(G38:G41)</f>
        <v>0</v>
      </c>
      <c r="H42" s="18"/>
    </row>
    <row r="43" spans="1:8" ht="22.5" customHeight="1" outlineLevel="1" x14ac:dyDescent="0.25">
      <c r="A43" s="31"/>
      <c r="B43" s="38"/>
      <c r="C43" s="67"/>
      <c r="D43" s="31"/>
      <c r="E43" s="31"/>
      <c r="F43" s="119"/>
      <c r="G43" s="120"/>
      <c r="H43" s="18"/>
    </row>
    <row r="44" spans="1:8" ht="22.5" customHeight="1" outlineLevel="1" x14ac:dyDescent="0.25">
      <c r="A44" s="100" t="s">
        <v>71</v>
      </c>
      <c r="B44" s="103">
        <v>5</v>
      </c>
      <c r="C44" s="104" t="s">
        <v>59</v>
      </c>
      <c r="D44" s="77"/>
      <c r="E44" s="78"/>
      <c r="F44" s="78"/>
      <c r="G44" s="80"/>
      <c r="H44" s="18"/>
    </row>
    <row r="45" spans="1:8" ht="22.5" customHeight="1" outlineLevel="1" x14ac:dyDescent="0.25">
      <c r="A45" s="70" t="s">
        <v>71</v>
      </c>
      <c r="B45" s="106">
        <v>5.0999999999999996</v>
      </c>
      <c r="C45" s="121" t="s">
        <v>60</v>
      </c>
      <c r="D45" s="36">
        <v>165.87</v>
      </c>
      <c r="E45" s="71" t="s">
        <v>31</v>
      </c>
      <c r="F45" s="107"/>
      <c r="G45" s="90">
        <f>F45*D45</f>
        <v>0</v>
      </c>
      <c r="H45" s="18"/>
    </row>
    <row r="46" spans="1:8" ht="22.5" customHeight="1" outlineLevel="1" x14ac:dyDescent="0.25">
      <c r="A46" s="79" t="s">
        <v>71</v>
      </c>
      <c r="B46" s="106">
        <v>5.2</v>
      </c>
      <c r="C46" s="121" t="s">
        <v>61</v>
      </c>
      <c r="D46" s="36">
        <v>774.08</v>
      </c>
      <c r="E46" s="71" t="s">
        <v>29</v>
      </c>
      <c r="F46" s="107"/>
      <c r="G46" s="90">
        <f>F46*D46</f>
        <v>0</v>
      </c>
      <c r="H46" s="18"/>
    </row>
    <row r="47" spans="1:8" ht="22.5" customHeight="1" outlineLevel="1" x14ac:dyDescent="0.25">
      <c r="A47" s="82"/>
      <c r="B47" s="81"/>
      <c r="C47" s="83"/>
      <c r="D47" s="31"/>
      <c r="E47" s="31"/>
      <c r="F47" s="31"/>
      <c r="G47" s="91">
        <f>SUM(G45:G46)</f>
        <v>0</v>
      </c>
      <c r="H47" s="18"/>
    </row>
    <row r="48" spans="1:8" ht="22.5" customHeight="1" outlineLevel="1" x14ac:dyDescent="0.25">
      <c r="A48" s="31"/>
      <c r="B48" s="38"/>
      <c r="C48" s="67"/>
      <c r="D48" s="31"/>
      <c r="E48" s="31"/>
      <c r="F48" s="119"/>
      <c r="G48" s="120"/>
      <c r="H48" s="18"/>
    </row>
    <row r="49" spans="1:8" ht="12" customHeight="1" x14ac:dyDescent="0.25">
      <c r="A49" s="96"/>
      <c r="B49" s="95"/>
      <c r="C49" s="92"/>
      <c r="D49" s="61"/>
      <c r="E49" s="31"/>
      <c r="F49" s="32"/>
      <c r="G49" s="98"/>
      <c r="H49" s="32"/>
    </row>
    <row r="50" spans="1:8" ht="20.45" customHeight="1" x14ac:dyDescent="0.25">
      <c r="A50" s="100"/>
      <c r="B50" s="103">
        <v>6</v>
      </c>
      <c r="C50" s="104" t="s">
        <v>56</v>
      </c>
      <c r="D50" s="77"/>
      <c r="E50" s="78"/>
      <c r="F50" s="78"/>
      <c r="G50" s="80"/>
      <c r="H50" s="32"/>
    </row>
    <row r="51" spans="1:8" ht="27.75" customHeight="1" x14ac:dyDescent="0.25">
      <c r="A51" s="70"/>
      <c r="B51" s="106">
        <v>6.1</v>
      </c>
      <c r="C51" s="114" t="s">
        <v>63</v>
      </c>
      <c r="D51" s="36">
        <v>552.91999999999996</v>
      </c>
      <c r="E51" s="71" t="s">
        <v>31</v>
      </c>
      <c r="F51" s="107"/>
      <c r="G51" s="90">
        <f>F51*D51</f>
        <v>0</v>
      </c>
      <c r="H51" s="32"/>
    </row>
    <row r="52" spans="1:8" ht="28.5" customHeight="1" x14ac:dyDescent="0.25">
      <c r="A52" s="79"/>
      <c r="B52" s="106">
        <v>6.2</v>
      </c>
      <c r="C52" s="105" t="s">
        <v>64</v>
      </c>
      <c r="D52" s="36">
        <v>358.15</v>
      </c>
      <c r="E52" s="71" t="s">
        <v>29</v>
      </c>
      <c r="F52" s="107"/>
      <c r="G52" s="90">
        <f>F52*D52</f>
        <v>0</v>
      </c>
      <c r="H52" s="32"/>
    </row>
    <row r="53" spans="1:8" ht="39" customHeight="1" x14ac:dyDescent="0.25">
      <c r="A53" s="79"/>
      <c r="B53" s="106">
        <v>6.3</v>
      </c>
      <c r="C53" s="105" t="s">
        <v>57</v>
      </c>
      <c r="D53" s="36">
        <v>265</v>
      </c>
      <c r="E53" s="71" t="s">
        <v>72</v>
      </c>
      <c r="F53" s="107"/>
      <c r="G53" s="90">
        <f>F53*D53</f>
        <v>0</v>
      </c>
      <c r="H53" s="32"/>
    </row>
    <row r="54" spans="1:8" ht="18.75" customHeight="1" x14ac:dyDescent="0.25">
      <c r="A54" s="82"/>
      <c r="B54" s="81"/>
      <c r="C54" s="83"/>
      <c r="D54" s="31"/>
      <c r="E54" s="31"/>
      <c r="F54" s="31"/>
      <c r="G54" s="91">
        <f>SUM(G51:G53)</f>
        <v>0</v>
      </c>
      <c r="H54" s="32"/>
    </row>
    <row r="55" spans="1:8" ht="18.75" customHeight="1" thickBot="1" x14ac:dyDescent="0.3">
      <c r="A55" s="97"/>
      <c r="B55" s="115"/>
      <c r="C55" s="116"/>
      <c r="D55" s="31"/>
      <c r="E55" s="31"/>
      <c r="F55" s="31"/>
      <c r="G55" s="117"/>
      <c r="H55" s="32"/>
    </row>
    <row r="56" spans="1:8" ht="21" customHeight="1" thickBot="1" x14ac:dyDescent="0.3">
      <c r="A56" s="133" t="s">
        <v>84</v>
      </c>
      <c r="B56" s="134"/>
      <c r="C56" s="134"/>
      <c r="D56" s="135"/>
      <c r="E56" s="31"/>
      <c r="F56" s="31"/>
      <c r="G56" s="117"/>
      <c r="H56" s="32"/>
    </row>
    <row r="57" spans="1:8" ht="18.75" customHeight="1" x14ac:dyDescent="0.25">
      <c r="A57" s="97"/>
      <c r="B57" s="115"/>
      <c r="C57" s="116"/>
      <c r="D57" s="31"/>
      <c r="E57" s="31"/>
      <c r="F57" s="31"/>
      <c r="G57" s="117"/>
      <c r="H57" s="32"/>
    </row>
    <row r="58" spans="1:8" ht="24.75" customHeight="1" x14ac:dyDescent="0.25">
      <c r="A58" s="100"/>
      <c r="B58" s="103">
        <v>7</v>
      </c>
      <c r="C58" s="104" t="s">
        <v>67</v>
      </c>
      <c r="D58" s="77"/>
      <c r="E58" s="78"/>
      <c r="F58" s="78"/>
      <c r="G58" s="80"/>
      <c r="H58" s="32"/>
    </row>
    <row r="59" spans="1:8" ht="24" customHeight="1" x14ac:dyDescent="0.25">
      <c r="A59" s="70"/>
      <c r="B59" s="65">
        <f>B58+0.1</f>
        <v>7.1</v>
      </c>
      <c r="C59" s="105" t="s">
        <v>47</v>
      </c>
      <c r="D59" s="36">
        <f>190.55*0.45*0.6</f>
        <v>51.448500000000003</v>
      </c>
      <c r="E59" s="71" t="s">
        <v>19</v>
      </c>
      <c r="F59" s="107"/>
      <c r="G59" s="90">
        <f t="shared" ref="G59:G62" si="7">F59*D59</f>
        <v>0</v>
      </c>
      <c r="H59" s="32"/>
    </row>
    <row r="60" spans="1:8" ht="26.25" customHeight="1" x14ac:dyDescent="0.25">
      <c r="A60" s="70"/>
      <c r="B60" s="65">
        <f>B59+0.1</f>
        <v>7.1999999999999993</v>
      </c>
      <c r="C60" s="105" t="s">
        <v>49</v>
      </c>
      <c r="D60" s="36">
        <f>1*1*0.7*80</f>
        <v>56</v>
      </c>
      <c r="E60" s="71" t="s">
        <v>19</v>
      </c>
      <c r="F60" s="107"/>
      <c r="G60" s="90">
        <f t="shared" si="7"/>
        <v>0</v>
      </c>
      <c r="H60" s="32"/>
    </row>
    <row r="61" spans="1:8" ht="27" customHeight="1" x14ac:dyDescent="0.25">
      <c r="A61" s="70"/>
      <c r="B61" s="65">
        <f t="shared" ref="B61:B62" si="8">B60+0.1</f>
        <v>7.2999999999999989</v>
      </c>
      <c r="C61" s="105" t="s">
        <v>65</v>
      </c>
      <c r="D61" s="36">
        <v>90</v>
      </c>
      <c r="E61" s="71" t="s">
        <v>19</v>
      </c>
      <c r="F61" s="107"/>
      <c r="G61" s="90">
        <f t="shared" si="7"/>
        <v>0</v>
      </c>
      <c r="H61" s="32"/>
    </row>
    <row r="62" spans="1:8" ht="30" customHeight="1" x14ac:dyDescent="0.25">
      <c r="A62" s="70"/>
      <c r="B62" s="65">
        <f t="shared" si="8"/>
        <v>7.3999999999999986</v>
      </c>
      <c r="C62" s="105" t="s">
        <v>50</v>
      </c>
      <c r="D62" s="36">
        <v>190</v>
      </c>
      <c r="E62" s="71" t="s">
        <v>19</v>
      </c>
      <c r="F62" s="107"/>
      <c r="G62" s="90">
        <f t="shared" si="7"/>
        <v>0</v>
      </c>
      <c r="H62" s="32"/>
    </row>
    <row r="63" spans="1:8" ht="18.75" customHeight="1" x14ac:dyDescent="0.25">
      <c r="A63" s="82"/>
      <c r="B63" s="81"/>
      <c r="C63" s="83"/>
      <c r="D63" s="31"/>
      <c r="E63" s="31"/>
      <c r="F63" s="31"/>
      <c r="G63" s="91">
        <f>SUM(G59:G62)</f>
        <v>0</v>
      </c>
      <c r="H63" s="32"/>
    </row>
    <row r="64" spans="1:8" ht="18.75" customHeight="1" x14ac:dyDescent="0.25">
      <c r="A64" s="97"/>
      <c r="B64" s="115"/>
      <c r="C64" s="116"/>
      <c r="D64" s="31"/>
      <c r="E64" s="31"/>
      <c r="F64" s="31"/>
      <c r="G64" s="117"/>
      <c r="H64" s="32"/>
    </row>
    <row r="65" spans="1:8" ht="24" customHeight="1" x14ac:dyDescent="0.25">
      <c r="A65" s="100"/>
      <c r="B65" s="101">
        <v>8</v>
      </c>
      <c r="C65" s="102" t="s">
        <v>51</v>
      </c>
      <c r="D65" s="61"/>
      <c r="E65" s="31"/>
      <c r="F65" s="32"/>
      <c r="G65" s="10"/>
      <c r="H65" s="32"/>
    </row>
    <row r="66" spans="1:8" ht="24.75" customHeight="1" x14ac:dyDescent="0.25">
      <c r="A66" s="70"/>
      <c r="B66" s="37">
        <f>B65+0.1</f>
        <v>8.1</v>
      </c>
      <c r="C66" s="113" t="s">
        <v>52</v>
      </c>
      <c r="D66" s="107">
        <v>10.72</v>
      </c>
      <c r="E66" s="71" t="s">
        <v>19</v>
      </c>
      <c r="F66" s="108"/>
      <c r="G66" s="66">
        <f t="shared" ref="G66:G69" si="9">F66*D66</f>
        <v>0</v>
      </c>
      <c r="H66" s="32"/>
    </row>
    <row r="67" spans="1:8" ht="30.75" customHeight="1" x14ac:dyDescent="0.25">
      <c r="A67" s="70"/>
      <c r="B67" s="37">
        <f t="shared" ref="B67" si="10">B66+0.1</f>
        <v>8.1999999999999993</v>
      </c>
      <c r="C67" s="99" t="s">
        <v>53</v>
      </c>
      <c r="D67" s="107">
        <v>14.4</v>
      </c>
      <c r="E67" s="71" t="s">
        <v>19</v>
      </c>
      <c r="F67" s="108"/>
      <c r="G67" s="66">
        <f t="shared" si="9"/>
        <v>0</v>
      </c>
      <c r="H67" s="32"/>
    </row>
    <row r="68" spans="1:8" ht="25.5" customHeight="1" x14ac:dyDescent="0.25">
      <c r="A68" s="70"/>
      <c r="B68" s="37">
        <v>8.3000000000000007</v>
      </c>
      <c r="C68" s="118" t="s">
        <v>54</v>
      </c>
      <c r="D68" s="107">
        <v>10</v>
      </c>
      <c r="E68" s="107" t="s">
        <v>19</v>
      </c>
      <c r="F68" s="108"/>
      <c r="G68" s="66">
        <f t="shared" si="9"/>
        <v>0</v>
      </c>
      <c r="H68" s="32"/>
    </row>
    <row r="69" spans="1:8" ht="25.5" customHeight="1" x14ac:dyDescent="0.25">
      <c r="A69" s="70"/>
      <c r="B69" s="37">
        <v>8.4</v>
      </c>
      <c r="C69" s="99" t="s">
        <v>75</v>
      </c>
      <c r="D69" s="107">
        <f>15/2</f>
        <v>7.5</v>
      </c>
      <c r="E69" s="107" t="s">
        <v>19</v>
      </c>
      <c r="F69" s="108"/>
      <c r="G69" s="66">
        <f t="shared" si="9"/>
        <v>0</v>
      </c>
      <c r="H69" s="32"/>
    </row>
    <row r="70" spans="1:8" ht="25.5" customHeight="1" x14ac:dyDescent="0.25">
      <c r="A70" s="70"/>
      <c r="B70" s="37">
        <v>8.5</v>
      </c>
      <c r="C70" s="118" t="s">
        <v>76</v>
      </c>
      <c r="D70" s="71">
        <v>1.5</v>
      </c>
      <c r="E70" s="71" t="s">
        <v>19</v>
      </c>
      <c r="F70" s="108"/>
      <c r="G70" s="66">
        <f t="shared" ref="G70:G75" si="11">F70*D70</f>
        <v>0</v>
      </c>
      <c r="H70" s="32"/>
    </row>
    <row r="71" spans="1:8" ht="33" customHeight="1" x14ac:dyDescent="0.25">
      <c r="A71" s="70"/>
      <c r="B71" s="37">
        <v>8.6</v>
      </c>
      <c r="C71" s="118" t="s">
        <v>77</v>
      </c>
      <c r="D71" s="71">
        <v>2.5</v>
      </c>
      <c r="E71" s="71" t="s">
        <v>19</v>
      </c>
      <c r="F71" s="108"/>
      <c r="G71" s="66">
        <f t="shared" si="11"/>
        <v>0</v>
      </c>
      <c r="H71" s="32"/>
    </row>
    <row r="72" spans="1:8" ht="25.5" customHeight="1" x14ac:dyDescent="0.25">
      <c r="A72" s="70"/>
      <c r="B72" s="37">
        <v>8.6999999999999993</v>
      </c>
      <c r="C72" s="118" t="s">
        <v>78</v>
      </c>
      <c r="D72" s="71">
        <v>2</v>
      </c>
      <c r="E72" s="71" t="s">
        <v>19</v>
      </c>
      <c r="F72" s="108"/>
      <c r="G72" s="66">
        <f t="shared" si="11"/>
        <v>0</v>
      </c>
      <c r="H72" s="32"/>
    </row>
    <row r="73" spans="1:8" ht="25.5" customHeight="1" x14ac:dyDescent="0.25">
      <c r="A73" s="70"/>
      <c r="B73" s="37">
        <v>8.8000000000000007</v>
      </c>
      <c r="C73" s="118" t="s">
        <v>79</v>
      </c>
      <c r="D73" s="71">
        <v>4.25</v>
      </c>
      <c r="E73" s="71" t="s">
        <v>19</v>
      </c>
      <c r="F73" s="108"/>
      <c r="G73" s="66">
        <f t="shared" si="11"/>
        <v>0</v>
      </c>
      <c r="H73" s="32"/>
    </row>
    <row r="74" spans="1:8" ht="25.5" customHeight="1" x14ac:dyDescent="0.25">
      <c r="A74" s="70"/>
      <c r="B74" s="37">
        <v>8.9</v>
      </c>
      <c r="C74" s="118" t="s">
        <v>80</v>
      </c>
      <c r="D74" s="71">
        <v>15</v>
      </c>
      <c r="E74" s="71" t="s">
        <v>19</v>
      </c>
      <c r="F74" s="108"/>
      <c r="G74" s="66">
        <f t="shared" si="11"/>
        <v>0</v>
      </c>
      <c r="H74" s="32"/>
    </row>
    <row r="75" spans="1:8" ht="25.5" customHeight="1" x14ac:dyDescent="0.25">
      <c r="A75" s="70"/>
      <c r="B75" s="37">
        <v>9</v>
      </c>
      <c r="C75" s="99" t="s">
        <v>81</v>
      </c>
      <c r="D75" s="71">
        <v>12</v>
      </c>
      <c r="E75" s="71" t="s">
        <v>19</v>
      </c>
      <c r="F75" s="108"/>
      <c r="G75" s="66">
        <f t="shared" si="11"/>
        <v>0</v>
      </c>
      <c r="H75" s="32"/>
    </row>
    <row r="76" spans="1:8" ht="25.5" customHeight="1" x14ac:dyDescent="0.25">
      <c r="A76" s="70"/>
      <c r="B76" s="37">
        <v>9.1</v>
      </c>
      <c r="C76" s="118" t="s">
        <v>82</v>
      </c>
      <c r="D76" s="71">
        <v>5</v>
      </c>
      <c r="E76" s="71" t="s">
        <v>19</v>
      </c>
      <c r="F76" s="108"/>
      <c r="G76" s="66">
        <f t="shared" ref="G76:G77" si="12">F76*D76</f>
        <v>0</v>
      </c>
      <c r="H76" s="32"/>
    </row>
    <row r="77" spans="1:8" ht="26.25" customHeight="1" x14ac:dyDescent="0.25">
      <c r="A77" s="70"/>
      <c r="B77" s="37"/>
      <c r="C77" s="118" t="s">
        <v>83</v>
      </c>
      <c r="D77" s="71">
        <v>3.5</v>
      </c>
      <c r="E77" s="71" t="s">
        <v>19</v>
      </c>
      <c r="F77" s="108"/>
      <c r="G77" s="66">
        <f t="shared" si="12"/>
        <v>0</v>
      </c>
      <c r="H77" s="32"/>
    </row>
    <row r="78" spans="1:8" ht="22.5" customHeight="1" x14ac:dyDescent="0.25">
      <c r="A78" s="31"/>
      <c r="B78" s="38"/>
      <c r="C78" s="67"/>
      <c r="D78" s="31"/>
      <c r="E78" s="31"/>
      <c r="F78" s="69"/>
      <c r="G78" s="68">
        <f>SUM(G66:G77)</f>
        <v>0</v>
      </c>
      <c r="H78" s="32"/>
    </row>
    <row r="79" spans="1:8" ht="18.75" customHeight="1" x14ac:dyDescent="0.25">
      <c r="A79" s="97"/>
      <c r="B79" s="115"/>
      <c r="C79" s="116"/>
      <c r="D79" s="31"/>
      <c r="E79" s="31"/>
      <c r="F79" s="31"/>
      <c r="G79" s="117"/>
      <c r="H79" s="32"/>
    </row>
    <row r="80" spans="1:8" ht="18.75" customHeight="1" x14ac:dyDescent="0.25">
      <c r="A80" s="97"/>
      <c r="B80" s="115"/>
      <c r="C80" s="116"/>
      <c r="D80" s="31"/>
      <c r="E80" s="31"/>
      <c r="F80" s="31"/>
      <c r="G80" s="117"/>
      <c r="H80" s="32"/>
    </row>
    <row r="81" spans="1:8" ht="18.75" customHeight="1" x14ac:dyDescent="0.25">
      <c r="A81" s="100"/>
      <c r="B81" s="103">
        <v>9</v>
      </c>
      <c r="C81" s="104" t="s">
        <v>68</v>
      </c>
      <c r="D81" s="77"/>
      <c r="E81" s="78"/>
      <c r="F81" s="78"/>
      <c r="G81" s="80"/>
      <c r="H81" s="32"/>
    </row>
    <row r="82" spans="1:8" ht="24.75" customHeight="1" x14ac:dyDescent="0.25">
      <c r="A82" s="70"/>
      <c r="B82" s="106">
        <v>9.1</v>
      </c>
      <c r="C82" s="121" t="s">
        <v>69</v>
      </c>
      <c r="D82" s="122">
        <v>315</v>
      </c>
      <c r="E82" s="71" t="s">
        <v>31</v>
      </c>
      <c r="F82" s="107"/>
      <c r="G82" s="90">
        <f>F82*D82</f>
        <v>0</v>
      </c>
      <c r="H82" s="32"/>
    </row>
    <row r="83" spans="1:8" ht="26.25" customHeight="1" x14ac:dyDescent="0.25">
      <c r="A83" s="79"/>
      <c r="B83" s="106">
        <v>9.1999999999999993</v>
      </c>
      <c r="C83" s="121" t="s">
        <v>70</v>
      </c>
      <c r="D83" s="122">
        <v>1612</v>
      </c>
      <c r="E83" s="71" t="s">
        <v>31</v>
      </c>
      <c r="F83" s="107"/>
      <c r="G83" s="90">
        <f>F83*D83</f>
        <v>0</v>
      </c>
      <c r="H83" s="32"/>
    </row>
    <row r="84" spans="1:8" ht="18.75" customHeight="1" x14ac:dyDescent="0.25">
      <c r="A84" s="82"/>
      <c r="B84" s="81"/>
      <c r="C84" s="83"/>
      <c r="D84" s="31"/>
      <c r="E84" s="31"/>
      <c r="F84" s="31"/>
      <c r="G84" s="91">
        <f>SUM(G82:G83)</f>
        <v>0</v>
      </c>
      <c r="H84" s="32"/>
    </row>
    <row r="85" spans="1:8" ht="18.75" customHeight="1" x14ac:dyDescent="0.25">
      <c r="A85" s="97"/>
      <c r="B85" s="115"/>
      <c r="C85" s="116"/>
      <c r="D85" s="31"/>
      <c r="E85" s="31"/>
      <c r="F85" s="31"/>
      <c r="G85" s="117"/>
      <c r="H85" s="32"/>
    </row>
    <row r="86" spans="1:8" ht="18.75" customHeight="1" x14ac:dyDescent="0.25">
      <c r="A86" s="97"/>
      <c r="B86" s="115"/>
      <c r="C86" s="116"/>
      <c r="D86" s="31"/>
      <c r="E86" s="31"/>
      <c r="F86" s="31"/>
      <c r="G86" s="117"/>
      <c r="H86" s="32"/>
    </row>
    <row r="87" spans="1:8" ht="34.5" customHeight="1" x14ac:dyDescent="0.25">
      <c r="A87" s="100"/>
      <c r="B87" s="103">
        <v>21</v>
      </c>
      <c r="C87" s="104" t="s">
        <v>73</v>
      </c>
      <c r="D87" s="77"/>
      <c r="E87" s="78"/>
      <c r="F87" s="78"/>
      <c r="G87" s="80"/>
      <c r="H87" s="32"/>
    </row>
    <row r="88" spans="1:8" ht="30.75" customHeight="1" x14ac:dyDescent="0.25">
      <c r="A88" s="79"/>
      <c r="B88" s="106">
        <v>21.1</v>
      </c>
      <c r="C88" s="121" t="s">
        <v>74</v>
      </c>
      <c r="D88" s="36">
        <v>1</v>
      </c>
      <c r="E88" s="71" t="s">
        <v>32</v>
      </c>
      <c r="F88" s="107"/>
      <c r="G88" s="90">
        <f>F88*D88</f>
        <v>0</v>
      </c>
      <c r="H88" s="32"/>
    </row>
    <row r="89" spans="1:8" ht="18.75" customHeight="1" x14ac:dyDescent="0.25">
      <c r="A89" s="82"/>
      <c r="B89" s="81"/>
      <c r="C89" s="83"/>
      <c r="D89" s="31"/>
      <c r="E89" s="31"/>
      <c r="F89" s="31"/>
      <c r="G89" s="91">
        <f>SUM(G88:G88)</f>
        <v>0</v>
      </c>
      <c r="H89" s="32"/>
    </row>
    <row r="90" spans="1:8" ht="18.75" customHeight="1" x14ac:dyDescent="0.25">
      <c r="A90" s="97"/>
      <c r="B90" s="115"/>
      <c r="C90" s="116"/>
      <c r="D90" s="31"/>
      <c r="E90" s="31"/>
      <c r="F90" s="31"/>
      <c r="G90" s="117"/>
      <c r="H90" s="32"/>
    </row>
    <row r="91" spans="1:8" ht="29.25" customHeight="1" x14ac:dyDescent="0.25">
      <c r="A91" s="39"/>
      <c r="B91" s="54"/>
      <c r="C91" s="54" t="s">
        <v>17</v>
      </c>
      <c r="D91" s="54"/>
      <c r="E91" s="54"/>
      <c r="F91" s="57"/>
      <c r="G91" s="40">
        <f>SUM(G16,G27,G36,G42,G47,G54,G63,G78,G84,G89)</f>
        <v>0</v>
      </c>
      <c r="H91" s="56"/>
    </row>
    <row r="92" spans="1:8" ht="12" customHeight="1" x14ac:dyDescent="0.25">
      <c r="A92" s="39"/>
      <c r="B92" s="54"/>
      <c r="C92" s="54"/>
      <c r="D92" s="54"/>
      <c r="E92" s="54"/>
      <c r="F92" s="54"/>
      <c r="G92" s="55"/>
      <c r="H92" s="56"/>
    </row>
    <row r="93" spans="1:8" ht="15" customHeight="1" x14ac:dyDescent="0.25">
      <c r="A93" s="33"/>
      <c r="B93" s="34">
        <v>8</v>
      </c>
      <c r="C93" s="35" t="s">
        <v>21</v>
      </c>
      <c r="D93" s="32"/>
      <c r="E93" s="31"/>
      <c r="F93" s="32"/>
      <c r="G93" s="10"/>
      <c r="H93" s="10"/>
    </row>
    <row r="94" spans="1:8" ht="12.6" customHeight="1" x14ac:dyDescent="0.25">
      <c r="A94" s="36"/>
      <c r="B94" s="37">
        <f>0.001+B93</f>
        <v>8.0009999999999994</v>
      </c>
      <c r="C94" s="84" t="s">
        <v>26</v>
      </c>
      <c r="D94" s="76">
        <v>10</v>
      </c>
      <c r="E94" s="36" t="s">
        <v>22</v>
      </c>
      <c r="F94" s="76">
        <f>G91</f>
        <v>0</v>
      </c>
      <c r="G94" s="85">
        <f>D94%*F94</f>
        <v>0</v>
      </c>
      <c r="H94" s="10"/>
    </row>
    <row r="95" spans="1:8" ht="12.6" customHeight="1" x14ac:dyDescent="0.25">
      <c r="A95" s="36"/>
      <c r="B95" s="37">
        <f t="shared" ref="B95:B101" si="13">0.001+B94</f>
        <v>8.0019999999999989</v>
      </c>
      <c r="C95" s="84" t="s">
        <v>87</v>
      </c>
      <c r="D95" s="76">
        <v>5</v>
      </c>
      <c r="E95" s="36" t="s">
        <v>22</v>
      </c>
      <c r="F95" s="76">
        <f>G91</f>
        <v>0</v>
      </c>
      <c r="G95" s="85">
        <f>D95%*F95</f>
        <v>0</v>
      </c>
      <c r="H95" s="10"/>
    </row>
    <row r="96" spans="1:8" ht="14.45" customHeight="1" x14ac:dyDescent="0.25">
      <c r="A96" s="36"/>
      <c r="B96" s="37">
        <f t="shared" si="13"/>
        <v>8.0029999999999983</v>
      </c>
      <c r="C96" s="84" t="s">
        <v>27</v>
      </c>
      <c r="D96" s="76">
        <v>4.5</v>
      </c>
      <c r="E96" s="36" t="s">
        <v>22</v>
      </c>
      <c r="F96" s="76">
        <f>G91</f>
        <v>0</v>
      </c>
      <c r="G96" s="85">
        <f t="shared" ref="G96:G99" si="14">D96%*F96</f>
        <v>0</v>
      </c>
      <c r="H96" s="10"/>
    </row>
    <row r="97" spans="1:8" ht="13.15" customHeight="1" x14ac:dyDescent="0.25">
      <c r="A97" s="36"/>
      <c r="B97" s="37">
        <f t="shared" si="13"/>
        <v>8.0039999999999978</v>
      </c>
      <c r="C97" s="86" t="s">
        <v>28</v>
      </c>
      <c r="D97" s="76">
        <v>1</v>
      </c>
      <c r="E97" s="36" t="s">
        <v>22</v>
      </c>
      <c r="F97" s="76">
        <f>G91</f>
        <v>0</v>
      </c>
      <c r="G97" s="85">
        <f t="shared" si="14"/>
        <v>0</v>
      </c>
      <c r="H97" s="10"/>
    </row>
    <row r="98" spans="1:8" ht="13.15" customHeight="1" x14ac:dyDescent="0.25">
      <c r="A98" s="36"/>
      <c r="B98" s="37">
        <f t="shared" si="13"/>
        <v>8.0049999999999972</v>
      </c>
      <c r="C98" s="86" t="s">
        <v>39</v>
      </c>
      <c r="D98" s="76">
        <v>0.5</v>
      </c>
      <c r="E98" s="36" t="s">
        <v>22</v>
      </c>
      <c r="F98" s="76">
        <f>G91</f>
        <v>0</v>
      </c>
      <c r="G98" s="85">
        <f t="shared" si="14"/>
        <v>0</v>
      </c>
      <c r="H98" s="10"/>
    </row>
    <row r="99" spans="1:8" ht="13.15" customHeight="1" x14ac:dyDescent="0.25">
      <c r="A99" s="36"/>
      <c r="B99" s="37">
        <f t="shared" si="13"/>
        <v>8.0059999999999967</v>
      </c>
      <c r="C99" s="86" t="s">
        <v>58</v>
      </c>
      <c r="D99" s="76">
        <v>18</v>
      </c>
      <c r="E99" s="36"/>
      <c r="F99" s="76">
        <f>G94</f>
        <v>0</v>
      </c>
      <c r="G99" s="85">
        <f t="shared" si="14"/>
        <v>0</v>
      </c>
      <c r="H99" s="10"/>
    </row>
    <row r="100" spans="1:8" ht="13.15" customHeight="1" x14ac:dyDescent="0.25">
      <c r="A100" s="36"/>
      <c r="B100" s="37">
        <f t="shared" si="13"/>
        <v>8.0069999999999961</v>
      </c>
      <c r="C100" s="86" t="s">
        <v>23</v>
      </c>
      <c r="D100" s="76">
        <v>0.1</v>
      </c>
      <c r="E100" s="36" t="s">
        <v>22</v>
      </c>
      <c r="F100" s="76">
        <f>G91</f>
        <v>0</v>
      </c>
      <c r="G100" s="85">
        <f>D100%*F100</f>
        <v>0</v>
      </c>
      <c r="H100" s="10"/>
    </row>
    <row r="101" spans="1:8" ht="15" customHeight="1" x14ac:dyDescent="0.25">
      <c r="A101" s="36"/>
      <c r="B101" s="37">
        <f t="shared" si="13"/>
        <v>8.0079999999999956</v>
      </c>
      <c r="C101" s="86" t="s">
        <v>24</v>
      </c>
      <c r="D101" s="76">
        <v>2</v>
      </c>
      <c r="E101" s="36" t="s">
        <v>22</v>
      </c>
      <c r="F101" s="76">
        <f>G91</f>
        <v>0</v>
      </c>
      <c r="G101" s="85">
        <f>D101%*F101</f>
        <v>0</v>
      </c>
      <c r="H101" s="10"/>
    </row>
    <row r="102" spans="1:8" ht="16.5" customHeight="1" x14ac:dyDescent="0.25">
      <c r="A102" s="31"/>
      <c r="B102" s="38"/>
      <c r="C102" s="67"/>
      <c r="D102" s="32"/>
      <c r="E102" s="31"/>
      <c r="F102" s="32"/>
      <c r="G102" s="87">
        <f>SUM(G94:G101)</f>
        <v>0</v>
      </c>
      <c r="H102" s="10"/>
    </row>
    <row r="103" spans="1:8" x14ac:dyDescent="0.25">
      <c r="H103" s="10"/>
    </row>
    <row r="104" spans="1:8" ht="19.5" customHeight="1" x14ac:dyDescent="0.25">
      <c r="A104" s="39"/>
      <c r="B104" s="131" t="s">
        <v>25</v>
      </c>
      <c r="C104" s="131"/>
      <c r="D104" s="131"/>
      <c r="E104" s="131"/>
      <c r="F104" s="132"/>
      <c r="G104" s="88">
        <f>G91+G102</f>
        <v>0</v>
      </c>
      <c r="H104" s="10"/>
    </row>
    <row r="105" spans="1:8" ht="15" customHeight="1" x14ac:dyDescent="0.25">
      <c r="A105" s="89"/>
      <c r="B105" s="89"/>
      <c r="C105" s="89"/>
      <c r="H105" s="10"/>
    </row>
    <row r="106" spans="1:8" ht="12" customHeight="1" outlineLevel="1" x14ac:dyDescent="0.25">
      <c r="A106" s="31"/>
      <c r="B106" s="19"/>
      <c r="C106" s="41"/>
      <c r="D106" s="42"/>
      <c r="E106" s="41"/>
      <c r="F106" s="41"/>
      <c r="G106" s="42"/>
      <c r="H106" s="18"/>
    </row>
    <row r="107" spans="1:8" ht="12" customHeight="1" outlineLevel="1" x14ac:dyDescent="0.25">
      <c r="A107" s="26"/>
      <c r="B107" s="45"/>
      <c r="C107" s="46"/>
      <c r="D107" s="46"/>
      <c r="E107" s="47"/>
      <c r="F107" s="48"/>
      <c r="G107" s="48"/>
      <c r="H107" s="18"/>
    </row>
    <row r="108" spans="1:8" ht="12" customHeight="1" outlineLevel="1" x14ac:dyDescent="0.25">
      <c r="A108" s="31"/>
      <c r="B108" s="19"/>
      <c r="C108" s="49"/>
      <c r="D108" s="42"/>
      <c r="E108" s="49"/>
      <c r="F108" s="49"/>
      <c r="G108" s="49"/>
      <c r="H108" s="18"/>
    </row>
    <row r="109" spans="1:8" ht="12" customHeight="1" outlineLevel="1" x14ac:dyDescent="0.25">
      <c r="A109" s="31"/>
      <c r="B109" s="19"/>
      <c r="C109" s="50" t="s">
        <v>33</v>
      </c>
      <c r="D109" s="127" t="s">
        <v>35</v>
      </c>
      <c r="E109" s="127"/>
      <c r="F109" s="127"/>
      <c r="G109" s="127"/>
      <c r="H109" s="56"/>
    </row>
    <row r="110" spans="1:8" ht="14.45" customHeight="1" x14ac:dyDescent="0.25">
      <c r="A110" s="31"/>
      <c r="B110" s="19"/>
      <c r="C110" s="51" t="s">
        <v>14</v>
      </c>
      <c r="D110" s="128" t="s">
        <v>34</v>
      </c>
      <c r="E110" s="128"/>
      <c r="F110" s="128"/>
      <c r="G110" s="128"/>
      <c r="H110" s="43"/>
    </row>
    <row r="111" spans="1:8" ht="12" customHeight="1" x14ac:dyDescent="0.25">
      <c r="A111" s="31"/>
      <c r="B111" s="19"/>
      <c r="C111" s="51"/>
      <c r="D111" s="42"/>
      <c r="E111" s="51"/>
      <c r="F111" s="51"/>
      <c r="G111" s="51"/>
      <c r="H111" s="41"/>
    </row>
    <row r="112" spans="1:8" x14ac:dyDescent="0.25">
      <c r="A112" s="31"/>
      <c r="B112" s="19"/>
      <c r="C112" s="42"/>
      <c r="D112" s="42"/>
      <c r="E112" s="41"/>
      <c r="F112" s="52"/>
      <c r="G112" s="52"/>
      <c r="H112" s="43"/>
    </row>
    <row r="113" spans="1:8" x14ac:dyDescent="0.25">
      <c r="A113" s="31"/>
      <c r="B113" s="19"/>
      <c r="C113" s="50"/>
      <c r="D113" s="42"/>
      <c r="E113" s="50"/>
      <c r="F113" s="50"/>
      <c r="G113" s="50"/>
      <c r="H113" s="50"/>
    </row>
    <row r="114" spans="1:8" x14ac:dyDescent="0.25">
      <c r="A114" s="31"/>
      <c r="B114" s="19"/>
      <c r="C114" s="42"/>
      <c r="D114" s="42"/>
      <c r="E114" s="41"/>
      <c r="F114" s="52"/>
      <c r="G114" s="52"/>
      <c r="H114" s="51"/>
    </row>
    <row r="115" spans="1:8" x14ac:dyDescent="0.25">
      <c r="A115" s="31"/>
      <c r="B115" s="19"/>
      <c r="H115" s="51"/>
    </row>
    <row r="116" spans="1:8" x14ac:dyDescent="0.25">
      <c r="A116" s="31"/>
      <c r="B116" s="19"/>
      <c r="H116" s="44"/>
    </row>
    <row r="117" spans="1:8" x14ac:dyDescent="0.25">
      <c r="A117" s="31"/>
      <c r="B117" s="19"/>
      <c r="H117" s="41"/>
    </row>
    <row r="118" spans="1:8" x14ac:dyDescent="0.25">
      <c r="A118" s="31"/>
      <c r="B118" s="19"/>
      <c r="H118" s="50"/>
    </row>
    <row r="119" spans="1:8" ht="20.25" customHeight="1" x14ac:dyDescent="0.25">
      <c r="A119" s="31"/>
      <c r="B119" s="19"/>
      <c r="H119" s="51"/>
    </row>
    <row r="120" spans="1:8" ht="40.5" customHeight="1" x14ac:dyDescent="0.25">
      <c r="A120" s="31"/>
      <c r="B120" s="19"/>
      <c r="H120" s="51"/>
    </row>
    <row r="121" spans="1:8" x14ac:dyDescent="0.25">
      <c r="A121" s="31"/>
      <c r="B121" s="19"/>
      <c r="H121" s="50"/>
    </row>
    <row r="122" spans="1:8" x14ac:dyDescent="0.25">
      <c r="A122" s="31"/>
      <c r="B122" s="19"/>
      <c r="H122" s="44"/>
    </row>
    <row r="123" spans="1:8" x14ac:dyDescent="0.25">
      <c r="A123" s="31"/>
      <c r="B123" s="19"/>
    </row>
    <row r="124" spans="1:8" x14ac:dyDescent="0.25">
      <c r="A124" s="31"/>
      <c r="B124" s="19"/>
    </row>
    <row r="125" spans="1:8" x14ac:dyDescent="0.25">
      <c r="A125" s="31"/>
      <c r="B125" s="19"/>
    </row>
    <row r="126" spans="1:8" x14ac:dyDescent="0.25">
      <c r="A126" s="31"/>
      <c r="B126" s="19"/>
    </row>
    <row r="127" spans="1:8" x14ac:dyDescent="0.25">
      <c r="A127" s="31"/>
      <c r="B127" s="19"/>
      <c r="C127" s="10"/>
      <c r="E127" s="10"/>
      <c r="F127" s="10"/>
      <c r="G127" s="10"/>
    </row>
    <row r="128" spans="1:8" x14ac:dyDescent="0.25">
      <c r="A128" s="31"/>
      <c r="B128" s="19"/>
      <c r="C128" s="10"/>
      <c r="E128" s="10"/>
      <c r="F128" s="10"/>
      <c r="G128" s="10"/>
    </row>
    <row r="129" spans="1:8" x14ac:dyDescent="0.25">
      <c r="A129" s="31"/>
      <c r="B129" s="19"/>
      <c r="C129" s="10"/>
      <c r="E129" s="10"/>
      <c r="F129" s="10"/>
      <c r="G129" s="10"/>
    </row>
    <row r="130" spans="1:8" x14ac:dyDescent="0.25">
      <c r="A130" s="31"/>
      <c r="B130" s="19"/>
      <c r="C130" s="10"/>
      <c r="E130" s="10"/>
      <c r="F130" s="10"/>
      <c r="G130" s="10"/>
    </row>
    <row r="131" spans="1:8" x14ac:dyDescent="0.25">
      <c r="A131" s="31"/>
      <c r="B131" s="19"/>
      <c r="C131" s="10"/>
      <c r="E131" s="10"/>
      <c r="F131" s="10"/>
      <c r="G131" s="10"/>
    </row>
    <row r="132" spans="1:8" x14ac:dyDescent="0.25">
      <c r="A132" s="31"/>
      <c r="B132" s="19"/>
      <c r="C132" s="10"/>
      <c r="E132" s="10"/>
      <c r="F132" s="10"/>
      <c r="G132" s="10"/>
    </row>
    <row r="133" spans="1:8" x14ac:dyDescent="0.25">
      <c r="A133" s="31"/>
      <c r="B133" s="19"/>
      <c r="C133" s="10"/>
      <c r="E133" s="10"/>
      <c r="F133" s="10"/>
      <c r="G133" s="10"/>
    </row>
    <row r="134" spans="1:8" x14ac:dyDescent="0.25">
      <c r="A134" s="31"/>
      <c r="B134" s="19"/>
      <c r="C134" s="10"/>
      <c r="E134" s="10"/>
      <c r="F134" s="10"/>
      <c r="G134" s="10"/>
    </row>
    <row r="135" spans="1:8" x14ac:dyDescent="0.25">
      <c r="A135" s="31"/>
      <c r="B135" s="19"/>
      <c r="C135" s="10"/>
      <c r="E135" s="10"/>
      <c r="F135" s="10"/>
      <c r="G135" s="10"/>
      <c r="H135" s="10"/>
    </row>
    <row r="136" spans="1:8" x14ac:dyDescent="0.25">
      <c r="A136" s="31"/>
      <c r="B136" s="19"/>
      <c r="C136" s="10"/>
      <c r="E136" s="10"/>
      <c r="F136" s="10"/>
      <c r="G136" s="10"/>
      <c r="H136" s="10"/>
    </row>
    <row r="137" spans="1:8" x14ac:dyDescent="0.25">
      <c r="A137" s="31"/>
      <c r="B137" s="19"/>
      <c r="C137" s="10"/>
      <c r="E137" s="10"/>
      <c r="F137" s="10"/>
      <c r="G137" s="10"/>
      <c r="H137" s="10"/>
    </row>
    <row r="138" spans="1:8" x14ac:dyDescent="0.25">
      <c r="A138" s="31"/>
      <c r="B138" s="19"/>
      <c r="C138" s="10"/>
      <c r="E138" s="10"/>
      <c r="F138" s="10"/>
      <c r="G138" s="10"/>
      <c r="H138" s="10"/>
    </row>
    <row r="139" spans="1:8" x14ac:dyDescent="0.25">
      <c r="A139" s="31"/>
      <c r="B139" s="19"/>
      <c r="C139" s="10"/>
      <c r="E139" s="10"/>
      <c r="F139" s="10"/>
      <c r="G139" s="10"/>
      <c r="H139" s="10"/>
    </row>
    <row r="140" spans="1:8" x14ac:dyDescent="0.25">
      <c r="A140" s="31"/>
      <c r="B140" s="19"/>
      <c r="C140" s="10"/>
      <c r="E140" s="10"/>
      <c r="F140" s="10"/>
      <c r="G140" s="10"/>
      <c r="H140" s="10"/>
    </row>
    <row r="141" spans="1:8" x14ac:dyDescent="0.25">
      <c r="A141" s="31"/>
      <c r="B141" s="19"/>
      <c r="C141" s="10"/>
      <c r="E141" s="10"/>
      <c r="F141" s="10"/>
      <c r="G141" s="10"/>
      <c r="H141" s="10"/>
    </row>
    <row r="142" spans="1:8" x14ac:dyDescent="0.25">
      <c r="A142" s="31"/>
      <c r="B142" s="19"/>
      <c r="C142" s="10"/>
      <c r="E142" s="10"/>
      <c r="F142" s="10"/>
      <c r="G142" s="10"/>
      <c r="H142" s="10"/>
    </row>
    <row r="143" spans="1:8" x14ac:dyDescent="0.25">
      <c r="A143" s="31"/>
      <c r="B143" s="19"/>
      <c r="C143" s="10"/>
      <c r="E143" s="10"/>
      <c r="F143" s="10"/>
      <c r="G143" s="10"/>
      <c r="H143" s="10"/>
    </row>
    <row r="144" spans="1:8" x14ac:dyDescent="0.25">
      <c r="A144" s="31"/>
      <c r="B144" s="19"/>
      <c r="C144" s="10"/>
      <c r="E144" s="10"/>
      <c r="F144" s="10"/>
      <c r="G144" s="10"/>
      <c r="H144" s="10"/>
    </row>
    <row r="145" spans="1:8" x14ac:dyDescent="0.25">
      <c r="A145" s="31"/>
      <c r="B145" s="19"/>
      <c r="C145" s="10"/>
      <c r="E145" s="10"/>
      <c r="F145" s="10"/>
      <c r="G145" s="10"/>
      <c r="H145" s="10"/>
    </row>
    <row r="146" spans="1:8" x14ac:dyDescent="0.25">
      <c r="A146" s="31"/>
      <c r="B146" s="19"/>
      <c r="C146" s="10"/>
      <c r="E146" s="10"/>
      <c r="F146" s="10"/>
      <c r="G146" s="10"/>
      <c r="H146" s="10"/>
    </row>
    <row r="147" spans="1:8" x14ac:dyDescent="0.25">
      <c r="A147" s="31"/>
      <c r="B147" s="19"/>
      <c r="C147" s="10"/>
      <c r="E147" s="10"/>
      <c r="F147" s="10"/>
      <c r="G147" s="10"/>
      <c r="H147" s="10"/>
    </row>
    <row r="148" spans="1:8" x14ac:dyDescent="0.25">
      <c r="A148" s="31"/>
      <c r="B148" s="19"/>
      <c r="C148" s="10"/>
      <c r="E148" s="10"/>
      <c r="F148" s="10"/>
      <c r="G148" s="10"/>
      <c r="H148" s="10"/>
    </row>
    <row r="149" spans="1:8" x14ac:dyDescent="0.25">
      <c r="A149" s="31"/>
      <c r="B149" s="19"/>
      <c r="C149" s="10"/>
      <c r="E149" s="10"/>
      <c r="F149" s="10"/>
      <c r="G149" s="10"/>
      <c r="H149" s="10"/>
    </row>
    <row r="150" spans="1:8" x14ac:dyDescent="0.25">
      <c r="A150" s="31"/>
      <c r="B150" s="19"/>
      <c r="C150" s="10"/>
      <c r="E150" s="10"/>
      <c r="F150" s="10"/>
      <c r="G150" s="10"/>
      <c r="H150" s="10"/>
    </row>
    <row r="151" spans="1:8" x14ac:dyDescent="0.25">
      <c r="A151" s="31"/>
      <c r="B151" s="19"/>
      <c r="C151" s="10"/>
      <c r="E151" s="10"/>
      <c r="F151" s="10"/>
      <c r="G151" s="10"/>
      <c r="H151" s="10"/>
    </row>
    <row r="152" spans="1:8" x14ac:dyDescent="0.25">
      <c r="A152" s="31"/>
      <c r="B152" s="19"/>
      <c r="C152" s="10"/>
      <c r="E152" s="10"/>
      <c r="F152" s="10"/>
      <c r="G152" s="10"/>
      <c r="H152" s="10"/>
    </row>
    <row r="153" spans="1:8" x14ac:dyDescent="0.25">
      <c r="A153" s="31"/>
      <c r="B153" s="19"/>
      <c r="C153" s="10"/>
      <c r="E153" s="10"/>
      <c r="F153" s="10"/>
      <c r="G153" s="10"/>
      <c r="H153" s="10"/>
    </row>
    <row r="154" spans="1:8" x14ac:dyDescent="0.25">
      <c r="A154" s="31"/>
      <c r="B154" s="19"/>
      <c r="C154" s="10"/>
      <c r="E154" s="10"/>
      <c r="F154" s="10"/>
      <c r="G154" s="10"/>
      <c r="H154" s="10"/>
    </row>
    <row r="155" spans="1:8" x14ac:dyDescent="0.25">
      <c r="A155" s="31"/>
      <c r="B155" s="19"/>
      <c r="C155" s="10"/>
      <c r="E155" s="10"/>
      <c r="F155" s="10"/>
      <c r="G155" s="10"/>
      <c r="H155" s="10"/>
    </row>
    <row r="156" spans="1:8" x14ac:dyDescent="0.25">
      <c r="A156" s="31"/>
      <c r="B156" s="19"/>
      <c r="C156" s="10"/>
      <c r="E156" s="10"/>
      <c r="F156" s="10"/>
      <c r="G156" s="10"/>
      <c r="H156" s="10"/>
    </row>
    <row r="157" spans="1:8" x14ac:dyDescent="0.25">
      <c r="A157" s="31"/>
      <c r="B157" s="19"/>
      <c r="C157" s="10"/>
      <c r="E157" s="10"/>
      <c r="F157" s="10"/>
      <c r="G157" s="10"/>
      <c r="H157" s="10"/>
    </row>
    <row r="158" spans="1:8" x14ac:dyDescent="0.25">
      <c r="A158" s="31"/>
      <c r="B158" s="19"/>
      <c r="C158" s="10"/>
      <c r="E158" s="10"/>
      <c r="F158" s="10"/>
      <c r="G158" s="10"/>
      <c r="H158" s="10"/>
    </row>
    <row r="159" spans="1:8" x14ac:dyDescent="0.25">
      <c r="A159" s="31"/>
      <c r="B159" s="19"/>
      <c r="C159" s="10"/>
      <c r="E159" s="10"/>
      <c r="F159" s="10"/>
      <c r="G159" s="10"/>
      <c r="H159" s="10"/>
    </row>
    <row r="160" spans="1:8" x14ac:dyDescent="0.25">
      <c r="A160" s="31"/>
      <c r="B160" s="19"/>
      <c r="C160" s="10"/>
      <c r="E160" s="10"/>
      <c r="F160" s="10"/>
      <c r="G160" s="10"/>
      <c r="H160" s="10"/>
    </row>
    <row r="161" spans="1:8" x14ac:dyDescent="0.25">
      <c r="A161" s="31"/>
      <c r="B161" s="19"/>
      <c r="C161" s="10"/>
      <c r="E161" s="10"/>
      <c r="F161" s="10"/>
      <c r="G161" s="10"/>
      <c r="H161" s="10"/>
    </row>
    <row r="162" spans="1:8" x14ac:dyDescent="0.25">
      <c r="A162" s="31"/>
      <c r="B162" s="19"/>
      <c r="C162" s="10"/>
      <c r="E162" s="10"/>
      <c r="F162" s="10"/>
      <c r="G162" s="10"/>
      <c r="H162" s="10"/>
    </row>
    <row r="163" spans="1:8" x14ac:dyDescent="0.25">
      <c r="A163" s="31"/>
      <c r="B163" s="19"/>
      <c r="C163" s="10"/>
      <c r="E163" s="10"/>
      <c r="F163" s="10"/>
      <c r="G163" s="10"/>
      <c r="H163" s="10"/>
    </row>
    <row r="164" spans="1:8" x14ac:dyDescent="0.25">
      <c r="A164" s="31"/>
      <c r="B164" s="19"/>
      <c r="C164" s="10"/>
      <c r="E164" s="10"/>
      <c r="F164" s="10"/>
      <c r="G164" s="10"/>
      <c r="H164" s="10"/>
    </row>
    <row r="165" spans="1:8" x14ac:dyDescent="0.25">
      <c r="A165" s="31"/>
      <c r="B165" s="19"/>
      <c r="C165" s="10"/>
      <c r="E165" s="10"/>
      <c r="F165" s="10"/>
      <c r="G165" s="10"/>
      <c r="H165" s="10"/>
    </row>
    <row r="166" spans="1:8" x14ac:dyDescent="0.25">
      <c r="A166" s="31"/>
      <c r="B166" s="19"/>
      <c r="C166" s="10"/>
      <c r="E166" s="10"/>
      <c r="F166" s="10"/>
      <c r="G166" s="10"/>
      <c r="H166" s="10"/>
    </row>
    <row r="167" spans="1:8" x14ac:dyDescent="0.25">
      <c r="A167" s="31"/>
      <c r="B167" s="19"/>
      <c r="C167" s="10"/>
      <c r="E167" s="10"/>
      <c r="F167" s="10"/>
      <c r="G167" s="10"/>
      <c r="H167" s="10"/>
    </row>
    <row r="168" spans="1:8" x14ac:dyDescent="0.25">
      <c r="A168" s="31"/>
      <c r="B168" s="19"/>
      <c r="C168" s="10"/>
      <c r="E168" s="10"/>
      <c r="F168" s="10"/>
      <c r="G168" s="10"/>
      <c r="H168" s="10"/>
    </row>
    <row r="169" spans="1:8" x14ac:dyDescent="0.25">
      <c r="A169" s="31"/>
      <c r="B169" s="19"/>
      <c r="C169" s="10"/>
      <c r="E169" s="10"/>
      <c r="F169" s="10"/>
      <c r="G169" s="10"/>
      <c r="H169" s="10"/>
    </row>
    <row r="170" spans="1:8" x14ac:dyDescent="0.25">
      <c r="H170" s="10"/>
    </row>
    <row r="171" spans="1:8" x14ac:dyDescent="0.25">
      <c r="H171" s="10"/>
    </row>
    <row r="172" spans="1:8" x14ac:dyDescent="0.25">
      <c r="H172" s="10"/>
    </row>
    <row r="173" spans="1:8" x14ac:dyDescent="0.25">
      <c r="H173" s="10"/>
    </row>
    <row r="174" spans="1:8" x14ac:dyDescent="0.25">
      <c r="H174" s="10"/>
    </row>
    <row r="175" spans="1:8" x14ac:dyDescent="0.25">
      <c r="H175" s="10"/>
    </row>
    <row r="176" spans="1:8" x14ac:dyDescent="0.25">
      <c r="H176" s="10"/>
    </row>
    <row r="177" spans="8:8" x14ac:dyDescent="0.25">
      <c r="H177" s="10"/>
    </row>
  </sheetData>
  <mergeCells count="9">
    <mergeCell ref="D109:G109"/>
    <mergeCell ref="D110:G110"/>
    <mergeCell ref="G3:H3"/>
    <mergeCell ref="F4:H4"/>
    <mergeCell ref="B104:F104"/>
    <mergeCell ref="A18:F18"/>
    <mergeCell ref="A29:F29"/>
    <mergeCell ref="A56:D56"/>
    <mergeCell ref="A10:C10"/>
  </mergeCells>
  <phoneticPr fontId="17" type="noConversion"/>
  <pageMargins left="0.47244094488188981" right="0.27559055118110237" top="0.23622047244094491" bottom="0.39370078740157483" header="1.5748031496062993" footer="0.23622047244094491"/>
  <pageSetup scale="74" orientation="portrait" r:id="rId1"/>
  <headerFooter alignWithMargins="0">
    <oddFooter>&amp;C&amp;"Arial,Regular"&amp;7Pág. &amp;P / &amp;N</oddFooter>
  </headerFooter>
  <rowBreaks count="2" manualBreakCount="2">
    <brk id="36" max="7" man="1"/>
    <brk id="63" max="7" man="1"/>
  </rowBreaks>
  <colBreaks count="1" manualBreakCount="1">
    <brk id="15" max="5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08998FB2-7695-41F7-ACEF-85A7850A440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Modelo Presup. (2)</vt:lpstr>
      <vt:lpstr>'Modelo Presup. (2)'!Área_de_impresión</vt:lpstr>
      <vt:lpstr>'Modelo Presup.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Contrataciones 3</cp:lastModifiedBy>
  <cp:lastPrinted>2024-03-14T13:32:14Z</cp:lastPrinted>
  <dcterms:created xsi:type="dcterms:W3CDTF">2021-04-07T13:05:11Z</dcterms:created>
  <dcterms:modified xsi:type="dcterms:W3CDTF">2024-03-14T13:32:36Z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{08998FB2-7695-41F7-ACEF-85A7850A440F}</vt:lpwstr>
  </property>
</Properties>
</file>